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Y:\Direccion de Promocion de Ética e Integridad\División de Comisiones de Ética Pública\Seguimiento CEP\Evaluaciones\2019\Nelson Pérez\"/>
    </mc:Choice>
  </mc:AlternateContent>
  <xr:revisionPtr revIDLastSave="0" documentId="13_ncr:1_{51A5261B-2073-4491-9D01-5157486E160C}" xr6:coauthVersionLast="45" xr6:coauthVersionMax="45" xr10:uidLastSave="{00000000-0000-0000-0000-000000000000}"/>
  <bookViews>
    <workbookView xWindow="-120" yWindow="-120" windowWidth="20730" windowHeight="11160" xr2:uid="{00000000-000D-0000-FFFF-FFFF00000000}"/>
  </bookViews>
  <sheets>
    <sheet name="Evaluación PT 2019" sheetId="9" r:id="rId1"/>
    <sheet name="Resumen de resultados" sheetId="12" r:id="rId2"/>
    <sheet name="Hoja1" sheetId="10" state="hidden" r:id="rId3"/>
  </sheets>
  <externalReferences>
    <externalReference r:id="rId4"/>
    <externalReference r:id="rId5"/>
  </externalReferences>
  <definedNames>
    <definedName name="_xlnm._FilterDatabase" localSheetId="0" hidden="1">'Evaluación PT 2019'!$A$12:$R$68</definedName>
    <definedName name="_xlnm._FilterDatabase" localSheetId="1" hidden="1">'[1]PRELIMINAR POA'!#REF!</definedName>
    <definedName name="_xlnm._FilterDatabase" hidden="1">'[1]PRELIMINAR POA'!#REF!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Area" localSheetId="0">'Evaluación PT 2019'!$A$1:$R$72</definedName>
    <definedName name="_xlnm.Print_Area" localSheetId="1">#REF!</definedName>
    <definedName name="_xlnm.Print_Area">#REF!</definedName>
    <definedName name="_xlnm.Print_Titles" localSheetId="0">'Evaluación PT 2019'!$11:$15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6" i="9" l="1"/>
  <c r="E46" i="9"/>
  <c r="E39" i="9"/>
  <c r="C8" i="12"/>
  <c r="C7" i="12"/>
  <c r="C6" i="12"/>
  <c r="C5" i="12"/>
  <c r="Q64" i="9"/>
  <c r="Q63" i="9"/>
  <c r="Q62" i="9"/>
  <c r="Q59" i="9"/>
  <c r="Q60" i="9"/>
  <c r="Q54" i="9"/>
  <c r="Q49" i="9"/>
  <c r="Q46" i="9"/>
  <c r="Q44" i="9"/>
  <c r="Q43" i="9"/>
  <c r="Q39" i="9"/>
  <c r="Q31" i="9"/>
  <c r="Q25" i="9"/>
  <c r="Q16" i="9"/>
  <c r="Q15" i="9"/>
  <c r="Q21" i="9"/>
  <c r="Q17" i="9"/>
  <c r="C10" i="12" l="1"/>
  <c r="Q67" i="9" l="1"/>
  <c r="Q66" i="9"/>
  <c r="Q65" i="9"/>
  <c r="L8" i="12" l="1"/>
  <c r="L7" i="12"/>
  <c r="L6" i="12"/>
  <c r="L5" i="12"/>
  <c r="K8" i="12"/>
  <c r="K7" i="12"/>
  <c r="K6" i="12"/>
  <c r="K5" i="12"/>
  <c r="J8" i="12"/>
  <c r="J7" i="12"/>
  <c r="J6" i="12"/>
  <c r="J5" i="12"/>
  <c r="I8" i="12"/>
  <c r="I7" i="12"/>
  <c r="I6" i="12"/>
  <c r="I5" i="12"/>
  <c r="H8" i="12"/>
  <c r="H7" i="12"/>
  <c r="H6" i="12"/>
  <c r="H5" i="12"/>
  <c r="Q68" i="9" l="1"/>
  <c r="L9" i="12"/>
  <c r="K9" i="12"/>
  <c r="J9" i="12"/>
  <c r="I9" i="12"/>
  <c r="H9" i="12"/>
  <c r="M9" i="12" l="1"/>
  <c r="E5" i="12" s="1"/>
  <c r="E6" i="12" l="1"/>
  <c r="E8" i="12"/>
  <c r="E7" i="12"/>
  <c r="E9" i="12"/>
  <c r="E10" i="12" l="1"/>
</calcChain>
</file>

<file path=xl/sharedStrings.xml><?xml version="1.0" encoding="utf-8"?>
<sst xmlns="http://schemas.openxmlformats.org/spreadsheetml/2006/main" count="264" uniqueCount="175">
  <si>
    <t>No.</t>
  </si>
  <si>
    <t>Indicadores</t>
  </si>
  <si>
    <t>Parcial</t>
  </si>
  <si>
    <t>Cumplido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</si>
  <si>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</si>
  <si>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</si>
  <si>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</si>
  <si>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</si>
  <si>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</si>
  <si>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</si>
  <si>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</si>
  <si>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</si>
  <si>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</si>
  <si>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</si>
  <si>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PARA USO DE LA DIGEIG</t>
  </si>
  <si>
    <t xml:space="preserve">Ponderación </t>
  </si>
  <si>
    <t xml:space="preserve">Descripción </t>
  </si>
  <si>
    <t xml:space="preserve">Período de ejecución proyectado </t>
  </si>
  <si>
    <t xml:space="preserve">Medios de verificación </t>
  </si>
  <si>
    <t xml:space="preserve">Valor de la actividad </t>
  </si>
  <si>
    <t xml:space="preserve">Cantidad de actividades proyectadas </t>
  </si>
  <si>
    <t>DETALLE DE LAS ACTIVIDADES PROGRAMADAS</t>
  </si>
  <si>
    <t>Puntuación otorgada</t>
  </si>
  <si>
    <t>Cantidad de Servidores en la institución:</t>
  </si>
  <si>
    <t>Pendiente</t>
  </si>
  <si>
    <t>N/A</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</si>
  <si>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</si>
  <si>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</si>
  <si>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</si>
  <si>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</si>
  <si>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</si>
  <si>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</si>
  <si>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</si>
  <si>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</si>
  <si>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</si>
  <si>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</si>
  <si>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</si>
  <si>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RESUMEN DE RESULTADOS</t>
  </si>
  <si>
    <t xml:space="preserve"> Descripción de lo realizado</t>
  </si>
  <si>
    <t>Fecha (s) de realización de la actividad</t>
  </si>
  <si>
    <t>Cantidad de actividades realizadas</t>
  </si>
  <si>
    <r>
      <rPr>
        <b/>
        <sz val="20"/>
        <color theme="0"/>
        <rFont val="Arial"/>
        <family val="2"/>
      </rPr>
      <t>PARA LLENADO DE LAS CEP</t>
    </r>
    <r>
      <rPr>
        <sz val="14"/>
        <color theme="0"/>
        <rFont val="Arial"/>
        <family val="2"/>
      </rPr>
      <t xml:space="preserve"> </t>
    </r>
  </si>
  <si>
    <t>Sensibilizar a los servidores públicos a través de charlas, talleres, cine fórums, seminarios, entre otras actividades; sobre temas relacionados a la ética en la función pública.</t>
  </si>
  <si>
    <t>Cantidad de personas proyectadas</t>
  </si>
  <si>
    <t xml:space="preserve"> - Hoja de registro de los participantes.
 - Convocatorias.
 - Correos electrónicos.
 - Comunicaciones. </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</si>
  <si>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</si>
  <si>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Realizar actividades en conmemoración al Día Nacional de la Ética Ciudadana (29 de abril).</t>
  </si>
  <si>
    <t xml:space="preserve"> - Hoja de registro de participantes.
 - Convocatorias.
 - Correos electrónicos.
 - Comunicaciones. </t>
  </si>
  <si>
    <t xml:space="preserve"> - Cantidad y tipo de sensibilizaciones realizadas.</t>
  </si>
  <si>
    <t>PROYECTO 1 - 23 pts.</t>
  </si>
  <si>
    <t>Realizar auditorias éticas aleatorias a los instrumentos de Transparencia Institucional a fin de garantizar la veracidad de las informaciones publicadas por la institución.</t>
  </si>
  <si>
    <t xml:space="preserve"> - Un informe anual que contenga información de monitoreos realizados durante todo el año.</t>
  </si>
  <si>
    <t xml:space="preserve"> - Cantidad de informes realizados y remitidos a la DIGEIG.</t>
  </si>
  <si>
    <t>PROYECTO 2 - 7 pts.</t>
  </si>
  <si>
    <t>Elaborar y mantener actualizada una base de datos de los sujetos obligados a presentar declaración jurada de bienes.</t>
  </si>
  <si>
    <t xml:space="preserve"> - Cantidad de sujetos obligados a presentar declaración jurada de bienes.
 - Cantidad de sujetos que presentaron su declaración jurada de bienes.</t>
  </si>
  <si>
    <t>Gestión de denuncias:</t>
  </si>
  <si>
    <t xml:space="preserve">  a. Disponer y administrar de un buzón de denuncias sobre prácticas anti-éticas y corrupción administrativa.</t>
  </si>
  <si>
    <t xml:space="preserve">   b. Mantener disponible un correo electrónico para la recepción de denuncias.</t>
  </si>
  <si>
    <t xml:space="preserve">   c. Sensibilizar a los servidores sobre la forma en que deben presentar sus denuncias y promocionar los medios disponibles.</t>
  </si>
  <si>
    <t xml:space="preserve"> - Cantidad y tipo de medios disponibles.
 - Cantidad y tipo de promociones realizadas.
 - Cantidad de servidores sensibilizados.</t>
  </si>
  <si>
    <t>Compromisos de comportamiento ético (Códigos de pautas éticas):</t>
  </si>
  <si>
    <t xml:space="preserve">  a. Elaborar y mantener actualizada una base de datos sobre los funcionarios nombrados por decreto presidencial en la institución.</t>
  </si>
  <si>
    <t xml:space="preserve">  b. Gestionar la firma de los funcionarios nombrados por decreto presidencial. </t>
  </si>
  <si>
    <t xml:space="preserve"> - Base de datos actualizada.</t>
  </si>
  <si>
    <t xml:space="preserve"> - Compromiso(s) de comportamiento ético firmado(s) y remitido(s) a la DIGEIG en original.</t>
  </si>
  <si>
    <t xml:space="preserve"> - Certificación de Recursos Humanos de la no existencia de funcionarios nombrados por decreto presidencial.</t>
  </si>
  <si>
    <t xml:space="preserve"> - Cantidad de funcionarios nombrados por decreto.
 - Cantidad de códigos de pautas éticas firmados.</t>
  </si>
  <si>
    <t xml:space="preserve">Monitorear y evaluar el contenido de los compromisos de comportamiento ético (códigos de pautas éticas) en la gestión de los firmantes. </t>
  </si>
  <si>
    <t xml:space="preserve"> - Cantidad de informes realizados y remitido a la DIGEIG.</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</si>
  <si>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</si>
  <si>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</si>
  <si>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Conflictos de intereses:</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</si>
  <si>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</si>
  <si>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</si>
  <si>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a.  Sensibilizar al personal sobre qué son conflictos de intereses y como detectarlos.</t>
  </si>
  <si>
    <t>b. Detectar potenciales casos de conflictos de intereses en la institución.</t>
  </si>
  <si>
    <t>Sensibilizar de forma presencial sobre los delitos de corrupción tipificados en la ley dominicana y presentar casos prácticos (Ej.: Cohecho, soborno, nepotismo, abuso de confianza, etc.)</t>
  </si>
  <si>
    <t xml:space="preserve"> - Cantidad y tipo de sensibilizaciones realizadas.
 - Cantidad de servidores sensibilizados.</t>
  </si>
  <si>
    <t>PROYECTO 3 - 47 pts.</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</si>
  <si>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</si>
  <si>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</si>
  <si>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</si>
  <si>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 xml:space="preserve"> - Un informe  anual remitido a la DIGEIG.</t>
  </si>
  <si>
    <t>Desarrollar un piloto para la Identificación y mitigación de situaciones que facilitan o estimulan actos de corrupción o contrarios a los valores institucionales, en  las áreas más vulnerables de la organización.</t>
  </si>
  <si>
    <t xml:space="preserve"> - Cantidad de áreas seleccionadas.
 - Cantidad de riesgos de corrupción identificados.
 - Cantidad de acciones de mitigación propuestas.</t>
  </si>
  <si>
    <t>PROYECTO 4 - 23 pts.</t>
  </si>
  <si>
    <t xml:space="preserve">Realizar reuniones ordinarias mensuales para atender asuntos relativos al plan de acción. </t>
  </si>
  <si>
    <t xml:space="preserve"> - Doce (12) actas de reuniones ordinarias.</t>
  </si>
  <si>
    <t xml:space="preserve"> - Cantidad de reuniones ordinarias realizadas.</t>
  </si>
  <si>
    <t>Elaborar el plan de trabajo 2020, gestionar la inclusión en el POA institucional y asignación de fondos a las actividades que lo ameriten.</t>
  </si>
  <si>
    <t xml:space="preserve"> - Plan validado por la DIGEIG.</t>
  </si>
  <si>
    <t xml:space="preserve"> - Cantidad de planes validados. </t>
  </si>
  <si>
    <t>Llevar un registro de las Comisiones de ética o enlaces en las dependencias que tenga la institución en el interior del país.</t>
  </si>
  <si>
    <t>Gestionar la designación de la comisión electoral para conformar la nueva CEP 2019-2021.</t>
  </si>
  <si>
    <t xml:space="preserve"> - Comunicación remitida a la DIGEIG notificando quienes componen la comisión electoral.</t>
  </si>
  <si>
    <t xml:space="preserve"> - Cantidad de comisiones electorales conformadas y notificadas a la DIGEIG.</t>
  </si>
  <si>
    <t>Presentar informe de gestión sobre las ejecutorias de la CEP 2017-2019, a ser entregada a la nueva CEP y la DIGEIG.</t>
  </si>
  <si>
    <t xml:space="preserve"> - Hoja de registro de participantes.
 - Convocatorias.
 - Correos electrónicos.
 - Comunicaciones. 
 - Fotos.
 - Informes.</t>
  </si>
  <si>
    <t xml:space="preserve"> - Informe de gestión recibido por la nueva CEP y la DIGEIG.</t>
  </si>
  <si>
    <t xml:space="preserve"> - Cantidad de informes elaborados y remitidos.</t>
  </si>
  <si>
    <t>Ejecución de otras actividades no contempladas en el presente plan, relativas a las atribuciones de las Comisiones de Ética, según el articulo 23 de la resolución 04/2017.</t>
  </si>
  <si>
    <t xml:space="preserve"> - Cantidad de actividades no proyectadas ejecutadas.</t>
  </si>
  <si>
    <t xml:space="preserve">  - Tabulación</t>
  </si>
  <si>
    <t>T1/T2/T3/T4</t>
  </si>
  <si>
    <t xml:space="preserve"> - Cantidad de encuestas aplicadas y tabuladas</t>
  </si>
  <si>
    <t>CALIFICACION FINAL</t>
  </si>
  <si>
    <t>Matriz para evaluación del Plan de trabajo 2019</t>
  </si>
  <si>
    <t xml:space="preserve">Penalidad </t>
  </si>
  <si>
    <t xml:space="preserve">Ponderación de actividades </t>
  </si>
  <si>
    <t>Calificaciones</t>
  </si>
  <si>
    <t xml:space="preserve"> CUMPLIDO</t>
  </si>
  <si>
    <t>PARCIAL</t>
  </si>
  <si>
    <t>PENDIENTE</t>
  </si>
  <si>
    <t>NO CUMPLIDO</t>
  </si>
  <si>
    <t>CUMPLIDO</t>
  </si>
  <si>
    <t>TOTAL DE PONDERACIONES</t>
  </si>
  <si>
    <t>CALIFICACIÓN TOTAL</t>
  </si>
  <si>
    <t>Total</t>
  </si>
  <si>
    <t>Fecha de validación del plan de Trabajo:</t>
  </si>
  <si>
    <t>LIC. NELSON PÉREZ UBIERA</t>
  </si>
  <si>
    <t>Se encuestaron 345 servidores públicos del CESTUR</t>
  </si>
  <si>
    <t>30 enero
20 marzo</t>
  </si>
  <si>
    <t>Verificamos el portal de transparencia e hicimos sugerencias al RAI</t>
  </si>
  <si>
    <t>Se solicitó a RRHH-CESTUR, la cantidad de oficinas regionales de la institución y fue remitida a la DIGEIG para los fines correspondientes</t>
  </si>
  <si>
    <t>T1: puntos completados. Excelente trabajo de convocatoria y tabulación de resultados.</t>
  </si>
  <si>
    <t>/</t>
  </si>
  <si>
    <t>T1: Puntos completos, excelente trabajo y participación de servidores. Evidencias muy bien presentadas</t>
  </si>
  <si>
    <t>T1: Cuadro de registro actualizado y recibido por Arturina Brito.</t>
  </si>
  <si>
    <t>Excelente trabajo y desempeño, evidencias al día y participación activa de José David Núñez con esta institución.</t>
  </si>
  <si>
    <t>T1: Aunque este informe está proyectado para el T4, realizaron su primera auditoría y recomendaciones al RAI en febrero 2019, empezaron temprano. En este caso levantaron un escrito solicitando actualizar los correos electrónicos ya que los que figuran en el portal de transparencia no corresponden con la actualidad.</t>
  </si>
  <si>
    <t xml:space="preserve">  - Cantidad de medios disponibles.
 - Cantidad y tipo de promociones realizadas.                    </t>
  </si>
  <si>
    <t>1/11/2018
22/05/2019</t>
  </si>
  <si>
    <t>24 abril
29 abril</t>
  </si>
  <si>
    <t xml:space="preserve">13 marzo 
14 marzo
25/04/2019
</t>
  </si>
  <si>
    <t>T2&gt; Actividad cumplida en su totalidad. Los felicito.</t>
  </si>
  <si>
    <t xml:space="preserve"> - Cuadro control actualizado.
 - Comunicación notificando la no existencia de dependencias en el interior del país.</t>
  </si>
  <si>
    <t xml:space="preserve"> - Cantidad de dependencias en el interior del país.
 - Cantidad de CEP conformadas y en funcionamiento en las dependencias.
 - Cantidad de enlaces designados en las dependencias.</t>
  </si>
  <si>
    <t>Técnico Evaluador:</t>
  </si>
  <si>
    <t>Cuerpo Especializado de Seguridad Turística (CESTUR)</t>
  </si>
  <si>
    <t>Aplicar encuestas para medir el conocimiento de los servidores públicos en la institución sobre temas relacionados a la ética, integridad, transparencia y prácticas anticorrupción.</t>
  </si>
  <si>
    <t xml:space="preserve">Mediante una charla impartida por el señor JOSE NUÑEZ, de la DIGEIG, se sensibilizaron 293 servidores públicos sobre este tema </t>
  </si>
  <si>
    <t xml:space="preserve"> - Registro de solicitudes de asesorías recibidas y atendidas.
 - Correos promocionando medios disponibles.
 - Circulares promocionando medios disponibles.
 - Constancia de no recepción de solicitudes de asesorías.</t>
  </si>
  <si>
    <t>Realizamos una actividad de manera presencial en el Panteón de la Patria, con la asistencia de 27 servidores públicos, a la vez que se realizó una comunicación con la biografía de Ulises Francisco Espaillat, para que le sea leída a todo el personal que estuviera de servicio el día 29-04-2019, de modo que conozcan qué se celebra y en honor  a quien.</t>
  </si>
  <si>
    <t xml:space="preserve"> - Cuadro control de denuncias recibidas y gestionadas.                                - Constancia de no recepción de denuncias.     - Correos promocionando medios disponibles.               - Circulares promocionando medios disponibles.                         - Registro de participantes.</t>
  </si>
  <si>
    <t>Informe de monitoreo y evaluación firmados por los miembros de la CEP y remitido a la DIGEIG.</t>
  </si>
  <si>
    <t xml:space="preserve"> - Código de ética elaborado y/o actualizado remitido a la DIGEIG.
 - Acuse de recibo.
 - Registro de asistencia.
 - Correos electrónicos.
 - Circulares.</t>
  </si>
  <si>
    <t>Mediante una charla sensibilizamos 293 servidores públicos sobre este tema</t>
  </si>
  <si>
    <t xml:space="preserve"> - Un informe  anual que contemple la verificación de los cuatro componentes remitido a la DIGEIG.</t>
  </si>
  <si>
    <t>T1: Se habilitaron los medios y se hicieron promociones a más de mil (1,000) servidores públicos de manera NO PRESENCIAL  por comunicación escrita y de manera presencial a (193) 
T2: Se habilitaron los medios y se hicieron promociones a más de mil (1,000) servidores públicos de manera NO PRESENCIAL mediante comunicación escrita
T3: Se habilitaron los medios y se hicieron promociones a más de mil (1,000) servidores públicos de manera NO PRESENCIAL mediante comunicación escrita
T4:</t>
  </si>
  <si>
    <t>T1: Se creó y actualizó la base de datos con un total de 3 personas obligadas a presentar declaraciones juradas
T2:Se actualizó la base de datos con un total de 3 personas obligadas a presentar declaraciones juradas
T3: Se actualizó la base de datos con un total de 3 personas obligadas a presentar declaraciones juradas
T4:</t>
  </si>
  <si>
    <t>T1:Se elaboró base de datos funcionarios nombrados por decreto. Anteriormente se había gestionado la firma de compromisos por parte de la MAE
T2: Se actualizó base de datos funcionarios nombrados por decreto. Anteriormente se había gestionado la firma de compromisos por parte de la MAE y su remisión a la DIGEIG
T3: Se actualizó base de datos funcionarios nombrados por decreto. Anteriormente se había gestionado la firma de compromisos por parte de la MAE y su remisión a la DIGEIG
T4:</t>
  </si>
  <si>
    <t>T1:
T2:
T3: Se solicitaron 50 ejemplares del Código de Ética de la Policía Nacional y en virtud de que no se obtuvieron respuestas, se procedió a imprimir 50 ajemplares, los cuales se entregaron en parte de manera presencial, mientras que otra se le envió a los encargados restantes de manera no presencial, con la finalidad de que cada Sección Turística tenga un ejemplar de dicho código y que periódicamente su contenido sea leído y socializado con los servidores públicos allí asignados.
T4:</t>
  </si>
  <si>
    <t xml:space="preserve">8/3/2019
12/06/2019
04-09-2019
</t>
  </si>
  <si>
    <t>2
1</t>
  </si>
  <si>
    <t xml:space="preserve">
24-07-2019
04-09-2019
18-09-2019
27-09-2019
</t>
  </si>
  <si>
    <t>T1: Se creó el cuadro control de casos y al no detectarse ninguno se emitió una constancia a la DIGEIG
T2: Se actualizó el cuadro control de casos y al no detectarse ninguno se emitió una constancia a la DIGEIG
T3: De manera presencial se sensibilizaron 67 servidores públicos de la institución. Se actualizó el cuadro control de casos y al no detectarse ninguno se emitió una constancia a la DIGEIG
T4:</t>
  </si>
  <si>
    <t>Se elaboró el Plan de Trabajo 2020,  el cual fue remitido al correo de la Señora Arturina Brito.  Mediante comuniación realizada por la DIGEIG a la MAE del CESTUR, quedó formalmente enterada y se hicieron los aprestos para la inclusión de la CEP-CESTUR en el POA institucional y asignación de fondos para el próximo año 2020.</t>
  </si>
  <si>
    <t xml:space="preserve">
4/9/2019</t>
  </si>
  <si>
    <t>27/3/2019
25-09-2019</t>
  </si>
  <si>
    <t xml:space="preserve">27/3/2019
27/6/2019
27-09-209
</t>
  </si>
  <si>
    <t>T1: Se celebraron 8 reuniones en las que se pudo justificar quorum 
T2: Se celebraron 6 reuniones en las que se pudo justificar quorum 
T3: Se celebraron 7 reuniones en las que se pudo justificar quorum 
T4:</t>
  </si>
  <si>
    <t xml:space="preserve">Participamos en la elaboración del POA institucional relativos a la CEP, así como al primer encuentro para coordinadores 
Asistimos a la conferencia magistral sobre ética e integridad
T3: Participamos en el seminario "Las Contrataciones públicas como herramienta para el Buen Gobierno"; en la conferencia magistral sobre rendión de cuentas, acceso a la información y protección de datos personales; en la caminata "Yo camino por la transparencia 2019";  </t>
  </si>
  <si>
    <t>30 enero 
06 febrero
13 febrero
20 febrero
4 marzo
13 marzo
20 marzo
27 marzo
10 abril
24 abril
8 mayo
22 mayo
12 junio
27 junio
24 JULIO
7 AGOSTO
14 AGOSTO
21 AGOSTO
04 SEPT
11 SEPT
18 SEPT 
25 SEPT (NO ACTAS)</t>
  </si>
  <si>
    <t>T1: Habilitamos buzón de denuncias y 11 correos institucionales para recepción de denuncias. De manera presencial se sensibilizaron 193 servidores públicos en la forma que deben presentar denuncias y por escrito se promocionaron los medios disponibles a más de 1, 000servidores de la institución 
T2: De manera NO presencial, mediante una comunicación que fue remitida a todos los departamentos, secciones y unidades del CESTUR, se sensibilizaron más de mil servidores públicos sobre la forma que deben presentar denuncias y los medios disponibles que tenemos habilitados.
T3: De manera NO presencial, mediante una comunicación que fue remitida a todos los departamentos, secciones y unidades del CESTUR, se sensibilizaron más de mil servidores públicos sobre la forma que deben presentar denuncias y los medios disponibles que tenemos habilitados. Se actualizó cuadro control.
T4:</t>
  </si>
  <si>
    <t>Se gestionó la designación de una Comisión Electoral a través de la MAE, quien comisionó a la Comisión Técnica del CESTUR para que procediera conforme a lo requerido. Se realizó comunicación a DIGEIG</t>
  </si>
  <si>
    <t>T3: Promoción realizada y constancia remitida
T2: Promoción realizada y constancia remitida
T1: Actividad continua, cada trimestre deberán remitir evidencias de esta actividad.</t>
  </si>
  <si>
    <t>T3: Cuadro actualizado
T1: Cuadro actualizado. Deberán remitirlo cada trimestre actualizando la fecha y cambios en la gestión si así lo amerite.</t>
  </si>
  <si>
    <t>T3: Promoción realizada y constancia remitida
T2: Promoción realizada y constancia remitida
T1: Excelente trabajo. Los puntos quedarán parciales hasta que cada trimestre remitan avances de esta actividad. Como ya hicieron una sensibilización en este sentido, sugiero hacer recordatorios por correo en este sentido.</t>
  </si>
  <si>
    <t>T3: Cuadro actualizado
T2: Cuadro actualizado</t>
  </si>
  <si>
    <t>T3: Actividad cumplida.</t>
  </si>
  <si>
    <t>T3: Minutas completadas.
T2&gt; Minutas al dia
T1: actas de reunión realizadas y perfectamente evidenciadas.</t>
  </si>
  <si>
    <t>T3: Plan recibido, cuando este sea validado se le otorgara la totalidad de los puntos.</t>
  </si>
  <si>
    <t>T3: Queda pendiente hasta que se haga la designacion conjunta de las intituciones castrenses entre el Ministerio de Defensa y la DIGEIG.</t>
  </si>
  <si>
    <t>T3: Puntos otorgados por la sensibilizacion, para la proxima las listas de asistencias deben tener la fecha del evento. Se le retira un punto porque la constancia de no recepcion de denuncias sobre conflictos de intereses es del T2. Subsanado en apelacion.
T2: Constancia remitida
T1: Actividad continua, cada trimestre deberán remitir evidencias de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</si>
</sst>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quot;$&quot;* #,##0.00_);_(&quot;$&quot;* \(#,##0.00\);_(&quot;$&quot;* &quot;-&quot;??_);_(@_)"/>
    <numFmt numFmtId="166" formatCode="_(* #,##0.00_);_(* \(#,##0.00\);_(* &quot;-&quot;??_);_(@_)"/>
    <numFmt numFmtId="167" formatCode="_([$€]* #,##0.00_);_([$€]* \(#,##0.00\);_([$€]* &quot;-&quot;??_);_(@_)"/>
    <numFmt numFmtId="168" formatCode="[$-C0A]mmmm\-yy;@"/>
    <numFmt numFmtId="169" formatCode="[$-C0A]d\-mmm\-yyyy;@"/>
  </numFmts>
  <fonts count="52">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6"/>
      <name val="Arial"/>
      <family val="2"/>
    </font>
    <font>
      <b/>
      <sz val="11"/>
      <color theme="1"/>
      <name val="Arial"/>
      <family val="2"/>
    </font>
    <font>
      <sz val="16"/>
      <color theme="1"/>
      <name val="Arial"/>
      <family val="2"/>
    </font>
    <font>
      <b/>
      <sz val="20"/>
      <color theme="0"/>
      <name val="Arial"/>
      <family val="2"/>
    </font>
    <font>
      <b/>
      <sz val="11"/>
      <color theme="1"/>
      <name val="Calibri"/>
      <family val="2"/>
      <scheme val="minor"/>
    </font>
    <font>
      <b/>
      <sz val="16"/>
      <color theme="1"/>
      <name val="Calibri"/>
      <family val="2"/>
      <scheme val="minor"/>
    </font>
    <font>
      <b/>
      <sz val="10"/>
      <name val="Arial"/>
      <family val="2"/>
    </font>
    <font>
      <sz val="14"/>
      <color theme="0"/>
      <name val="Arial"/>
      <family val="2"/>
    </font>
    <font>
      <sz val="12"/>
      <color theme="1"/>
      <name val="Arial"/>
      <family val="2"/>
    </font>
    <font>
      <sz val="20"/>
      <name val="Arial"/>
      <family val="2"/>
    </font>
    <font>
      <i/>
      <sz val="14"/>
      <name val="Arial"/>
      <family val="2"/>
    </font>
    <font>
      <b/>
      <sz val="11"/>
      <name val="Calibri"/>
      <family val="2"/>
      <scheme val="minor"/>
    </font>
    <font>
      <b/>
      <sz val="14"/>
      <name val="Calibri"/>
      <family val="2"/>
      <scheme val="minor"/>
    </font>
    <font>
      <b/>
      <sz val="14"/>
      <color theme="0"/>
      <name val="Calibri"/>
      <family val="2"/>
      <scheme val="minor"/>
    </font>
    <font>
      <sz val="22"/>
      <color theme="1"/>
      <name val="Calibri"/>
      <family val="2"/>
      <scheme val="minor"/>
    </font>
    <font>
      <b/>
      <sz val="20"/>
      <color theme="1"/>
      <name val="Arial"/>
      <family val="2"/>
    </font>
    <font>
      <b/>
      <sz val="18"/>
      <color theme="1"/>
      <name val="Calibri"/>
      <family val="2"/>
      <scheme val="minor"/>
    </font>
    <font>
      <sz val="14"/>
      <color theme="0" tint="-0.249977111117893"/>
      <name val="Arial"/>
      <family val="2"/>
    </font>
    <font>
      <b/>
      <sz val="14"/>
      <color theme="9" tint="-0.499984740745262"/>
      <name val="Arial"/>
      <family val="2"/>
    </font>
    <font>
      <sz val="12"/>
      <name val="Arial"/>
      <family val="2"/>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rgb="FFFDFECE"/>
        <bgColor indexed="64"/>
      </patternFill>
    </fill>
    <fill>
      <patternFill patternType="solid">
        <fgColor theme="6" tint="0.39997558519241921"/>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style="thin">
        <color indexed="64"/>
      </bottom>
      <diagonal/>
    </border>
  </borders>
  <cellStyleXfs count="98">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applyNumberFormat="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10"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xf numFmtId="164" fontId="2" fillId="0" borderId="0" applyFont="0" applyFill="0" applyBorder="0" applyAlignment="0" applyProtection="0"/>
    <xf numFmtId="164" fontId="2"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467">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20"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23" fillId="2" borderId="0" xfId="0" applyFont="1" applyFill="1" applyAlignment="1">
      <alignment horizontal="center" vertical="top"/>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vertical="center" wrapText="1"/>
    </xf>
    <xf numFmtId="0" fontId="1" fillId="2" borderId="0" xfId="0" applyFont="1" applyFill="1" applyAlignment="1">
      <alignment vertical="center"/>
    </xf>
    <xf numFmtId="0" fontId="22" fillId="2" borderId="0" xfId="0" applyFont="1" applyFill="1" applyAlignment="1">
      <alignment vertical="top"/>
    </xf>
    <xf numFmtId="0" fontId="6" fillId="2" borderId="0" xfId="0" applyFont="1" applyFill="1" applyAlignment="1">
      <alignment vertical="top"/>
    </xf>
    <xf numFmtId="0" fontId="3" fillId="0" borderId="0" xfId="1" applyFont="1" applyAlignment="1">
      <alignment vertical="center" wrapText="1"/>
    </xf>
    <xf numFmtId="0" fontId="15" fillId="0" borderId="0" xfId="0" applyFont="1" applyAlignment="1">
      <alignment vertical="top" wrapText="1"/>
    </xf>
    <xf numFmtId="0" fontId="15" fillId="3" borderId="0" xfId="0" applyFont="1" applyFill="1" applyAlignment="1">
      <alignment vertical="top" wrapText="1"/>
    </xf>
    <xf numFmtId="0" fontId="27" fillId="0" borderId="24" xfId="0" applyFont="1" applyBorder="1" applyAlignment="1">
      <alignment horizontal="center" vertical="center" wrapText="1"/>
    </xf>
    <xf numFmtId="0" fontId="29" fillId="2" borderId="0" xfId="0" applyFont="1" applyFill="1" applyAlignment="1">
      <alignment horizontal="center" vertical="center"/>
    </xf>
    <xf numFmtId="168" fontId="29" fillId="2" borderId="0" xfId="0" applyNumberFormat="1" applyFont="1" applyFill="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8" fillId="6" borderId="1" xfId="0" applyFont="1" applyFill="1" applyBorder="1" applyAlignment="1">
      <alignment horizontal="left" vertical="center"/>
    </xf>
    <xf numFmtId="0" fontId="8" fillId="7" borderId="1" xfId="0" applyFont="1" applyFill="1" applyBorder="1" applyAlignment="1">
      <alignment horizontal="left" vertical="center"/>
    </xf>
    <xf numFmtId="0" fontId="8" fillId="9" borderId="1" xfId="0" applyFont="1" applyFill="1" applyBorder="1" applyAlignment="1">
      <alignment horizontal="left" vertical="center"/>
    </xf>
    <xf numFmtId="0" fontId="34" fillId="0" borderId="0" xfId="0" applyFont="1" applyAlignment="1">
      <alignment horizontal="left" vertical="center" wrapText="1"/>
    </xf>
    <xf numFmtId="0" fontId="9" fillId="0" borderId="0" xfId="0" applyFont="1" applyAlignment="1">
      <alignment horizontal="center" vertical="center"/>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5" borderId="3" xfId="0" applyFont="1" applyFill="1" applyBorder="1" applyAlignment="1">
      <alignment horizontal="left" vertical="center"/>
    </xf>
    <xf numFmtId="0" fontId="6" fillId="11" borderId="3" xfId="0" applyFont="1" applyFill="1" applyBorder="1" applyAlignment="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7" fillId="0" borderId="0" xfId="0" applyFont="1" applyAlignment="1">
      <alignment vertical="center" wrapText="1"/>
    </xf>
    <xf numFmtId="0" fontId="25" fillId="2" borderId="1" xfId="0" applyFont="1" applyFill="1" applyBorder="1" applyAlignment="1">
      <alignment vertical="center" wrapText="1"/>
    </xf>
    <xf numFmtId="0" fontId="27" fillId="10" borderId="0" xfId="0" applyFont="1" applyFill="1" applyAlignment="1" applyProtection="1">
      <alignment horizontal="center" vertical="center" wrapText="1"/>
      <protection locked="0"/>
    </xf>
    <xf numFmtId="0" fontId="25" fillId="2" borderId="2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5" fillId="2" borderId="4" xfId="0" applyFont="1" applyFill="1" applyBorder="1" applyAlignment="1">
      <alignment horizontal="justify" vertical="center" wrapText="1"/>
    </xf>
    <xf numFmtId="0" fontId="29" fillId="2" borderId="1" xfId="0" applyFont="1" applyFill="1" applyBorder="1" applyAlignment="1">
      <alignment vertical="center" wrapText="1"/>
    </xf>
    <xf numFmtId="0" fontId="25" fillId="2" borderId="25" xfId="0" applyFont="1" applyFill="1" applyBorder="1" applyAlignment="1">
      <alignment horizontal="justify" vertical="center" wrapText="1"/>
    </xf>
    <xf numFmtId="49" fontId="25" fillId="2" borderId="25" xfId="0" applyNumberFormat="1" applyFont="1" applyFill="1" applyBorder="1" applyAlignment="1">
      <alignment vertical="center" wrapText="1"/>
    </xf>
    <xf numFmtId="0" fontId="25" fillId="2" borderId="26" xfId="0" applyFont="1" applyFill="1" applyBorder="1" applyAlignment="1">
      <alignment vertical="center" wrapText="1"/>
    </xf>
    <xf numFmtId="0" fontId="26" fillId="2" borderId="1" xfId="0" applyFont="1" applyFill="1" applyBorder="1" applyAlignment="1">
      <alignment horizontal="left" vertical="center" wrapText="1"/>
    </xf>
    <xf numFmtId="1" fontId="26" fillId="22" borderId="15" xfId="0" applyNumberFormat="1" applyFont="1" applyFill="1" applyBorder="1" applyAlignment="1">
      <alignment horizontal="center" vertical="center"/>
    </xf>
    <xf numFmtId="0" fontId="27" fillId="22" borderId="34" xfId="0" applyFont="1" applyFill="1" applyBorder="1" applyAlignment="1" applyProtection="1">
      <alignment horizontal="center" vertical="center" wrapText="1"/>
      <protection locked="0"/>
    </xf>
    <xf numFmtId="1" fontId="27" fillId="22" borderId="10" xfId="0" applyNumberFormat="1" applyFont="1" applyFill="1" applyBorder="1" applyAlignment="1" applyProtection="1">
      <alignment horizontal="center" vertical="center"/>
      <protection locked="0"/>
    </xf>
    <xf numFmtId="1" fontId="26" fillId="22" borderId="52" xfId="0" applyNumberFormat="1" applyFont="1" applyFill="1" applyBorder="1" applyAlignment="1" applyProtection="1">
      <alignment horizontal="center" vertical="center" wrapText="1"/>
      <protection locked="0"/>
    </xf>
    <xf numFmtId="0" fontId="26" fillId="22" borderId="51" xfId="0" applyFont="1" applyFill="1" applyBorder="1" applyAlignment="1" applyProtection="1">
      <alignment horizontal="center" vertical="center" wrapText="1"/>
      <protection locked="0"/>
    </xf>
    <xf numFmtId="0" fontId="27" fillId="22" borderId="1" xfId="0" applyFont="1" applyFill="1" applyBorder="1" applyAlignment="1">
      <alignment horizontal="center" vertical="center" wrapText="1"/>
    </xf>
    <xf numFmtId="0" fontId="8" fillId="23" borderId="35" xfId="0" applyFont="1" applyFill="1" applyBorder="1" applyAlignment="1">
      <alignment horizontal="center" vertical="center" wrapText="1"/>
    </xf>
    <xf numFmtId="0" fontId="41" fillId="0" borderId="0" xfId="0" applyFont="1" applyAlignment="1">
      <alignment vertical="top" wrapText="1"/>
    </xf>
    <xf numFmtId="0" fontId="41" fillId="3" borderId="0" xfId="0" applyFont="1" applyFill="1" applyAlignment="1">
      <alignment vertical="top" wrapText="1"/>
    </xf>
    <xf numFmtId="0" fontId="18" fillId="3" borderId="44" xfId="1" applyFont="1" applyFill="1" applyBorder="1" applyAlignment="1">
      <alignment vertical="center" wrapText="1"/>
    </xf>
    <xf numFmtId="0" fontId="18" fillId="3" borderId="41" xfId="1" applyFont="1" applyFill="1" applyBorder="1" applyAlignment="1">
      <alignment vertical="center" wrapText="1"/>
    </xf>
    <xf numFmtId="0" fontId="41" fillId="3" borderId="41" xfId="1" applyFont="1" applyFill="1" applyBorder="1" applyAlignment="1">
      <alignment horizontal="center" vertical="center" wrapText="1"/>
    </xf>
    <xf numFmtId="0" fontId="18" fillId="3" borderId="45" xfId="1" applyFont="1" applyFill="1" applyBorder="1" applyAlignment="1">
      <alignment horizontal="center" vertical="center" wrapText="1"/>
    </xf>
    <xf numFmtId="4" fontId="36" fillId="0" borderId="0" xfId="0" applyNumberFormat="1" applyFont="1" applyAlignment="1">
      <alignment horizontal="center" vertical="center" wrapText="1"/>
    </xf>
    <xf numFmtId="4" fontId="0" fillId="0" borderId="0" xfId="0" applyNumberFormat="1" applyAlignment="1">
      <alignment horizontal="center" vertical="center" wrapText="1"/>
    </xf>
    <xf numFmtId="4" fontId="5" fillId="0" borderId="0" xfId="0" applyNumberFormat="1" applyFont="1" applyAlignment="1">
      <alignment horizontal="center" vertical="center" wrapText="1"/>
    </xf>
    <xf numFmtId="0" fontId="36" fillId="0" borderId="0" xfId="0" applyFont="1"/>
    <xf numFmtId="4" fontId="43" fillId="16" borderId="56" xfId="0" applyNumberFormat="1" applyFont="1" applyFill="1" applyBorder="1" applyAlignment="1">
      <alignment horizontal="center" vertical="center" wrapText="1"/>
    </xf>
    <xf numFmtId="0" fontId="46" fillId="0" borderId="0" xfId="0" applyFont="1"/>
    <xf numFmtId="0" fontId="2" fillId="0" borderId="0" xfId="4" applyAlignment="1">
      <alignment horizontal="center" vertical="center" wrapText="1"/>
    </xf>
    <xf numFmtId="0" fontId="2" fillId="5" borderId="0" xfId="4" applyFill="1" applyAlignment="1">
      <alignment horizontal="center" vertical="center" wrapText="1"/>
    </xf>
    <xf numFmtId="0" fontId="2" fillId="6" borderId="0" xfId="4" applyFill="1" applyAlignment="1">
      <alignment horizontal="center" vertical="center" wrapText="1"/>
    </xf>
    <xf numFmtId="0" fontId="2" fillId="12" borderId="0" xfId="4" applyFill="1" applyAlignment="1">
      <alignment horizontal="center" vertical="center" wrapText="1"/>
    </xf>
    <xf numFmtId="0" fontId="2" fillId="7" borderId="0" xfId="4" applyFill="1" applyAlignment="1">
      <alignment horizontal="center" vertical="center" wrapText="1"/>
    </xf>
    <xf numFmtId="0" fontId="38" fillId="0" borderId="0" xfId="4" applyFont="1" applyAlignment="1">
      <alignment horizontal="center" vertical="center" wrapText="1"/>
    </xf>
    <xf numFmtId="9" fontId="2" fillId="0" borderId="47" xfId="4" applyNumberFormat="1" applyBorder="1" applyAlignment="1">
      <alignment horizontal="center" vertical="center" wrapText="1"/>
    </xf>
    <xf numFmtId="0" fontId="0" fillId="15" borderId="47" xfId="0" applyFill="1" applyBorder="1" applyAlignment="1">
      <alignment horizontal="center" vertical="center"/>
    </xf>
    <xf numFmtId="1" fontId="0" fillId="15" borderId="47" xfId="0" applyNumberFormat="1" applyFill="1" applyBorder="1" applyAlignment="1">
      <alignment horizontal="center" vertical="center"/>
    </xf>
    <xf numFmtId="4" fontId="36" fillId="15" borderId="31" xfId="0" applyNumberFormat="1" applyFont="1" applyFill="1" applyBorder="1" applyAlignment="1">
      <alignment horizontal="center" vertical="center" wrapText="1"/>
    </xf>
    <xf numFmtId="4" fontId="36" fillId="3" borderId="17" xfId="0" applyNumberFormat="1" applyFont="1" applyFill="1" applyBorder="1" applyAlignment="1">
      <alignment horizontal="center" vertical="center" wrapText="1"/>
    </xf>
    <xf numFmtId="9" fontId="36" fillId="0" borderId="31" xfId="0" applyNumberFormat="1" applyFont="1" applyBorder="1" applyAlignment="1">
      <alignment horizontal="center" vertical="center" wrapText="1"/>
    </xf>
    <xf numFmtId="0" fontId="0" fillId="15" borderId="39" xfId="0" applyFill="1" applyBorder="1" applyAlignment="1">
      <alignment horizontal="center" vertical="center"/>
    </xf>
    <xf numFmtId="4" fontId="43" fillId="16" borderId="52" xfId="0" applyNumberFormat="1" applyFont="1" applyFill="1" applyBorder="1" applyAlignment="1">
      <alignment horizontal="center" vertical="center" wrapText="1"/>
    </xf>
    <xf numFmtId="4" fontId="43" fillId="16" borderId="13" xfId="0" applyNumberFormat="1" applyFont="1" applyFill="1" applyBorder="1" applyAlignment="1">
      <alignment horizontal="center" vertical="center" wrapText="1"/>
    </xf>
    <xf numFmtId="0" fontId="21" fillId="8" borderId="5" xfId="0" applyFont="1" applyFill="1" applyBorder="1" applyAlignment="1">
      <alignment horizontal="center" vertical="center"/>
    </xf>
    <xf numFmtId="0" fontId="0" fillId="0" borderId="57" xfId="0" applyBorder="1" applyAlignment="1">
      <alignment horizontal="center"/>
    </xf>
    <xf numFmtId="0" fontId="0" fillId="0" borderId="57" xfId="0" applyBorder="1"/>
    <xf numFmtId="9" fontId="0" fillId="0" borderId="47" xfId="0" applyNumberFormat="1" applyBorder="1" applyAlignment="1">
      <alignment horizontal="center" vertical="center" wrapText="1"/>
    </xf>
    <xf numFmtId="168" fontId="29" fillId="2" borderId="0" xfId="0" applyNumberFormat="1" applyFont="1" applyFill="1" applyAlignment="1">
      <alignment horizontal="center" vertical="center" wrapText="1"/>
    </xf>
    <xf numFmtId="0" fontId="8" fillId="23" borderId="5" xfId="0" applyFont="1" applyFill="1" applyBorder="1" applyAlignment="1">
      <alignment horizontal="center" vertical="center" wrapText="1"/>
    </xf>
    <xf numFmtId="0" fontId="18" fillId="24" borderId="2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8" fillId="3" borderId="6" xfId="0" applyFont="1" applyFill="1" applyBorder="1" applyAlignment="1">
      <alignment horizontal="left" vertical="center"/>
    </xf>
    <xf numFmtId="0" fontId="18" fillId="3" borderId="41" xfId="1" applyFont="1" applyFill="1" applyBorder="1" applyAlignment="1">
      <alignment horizontal="center" vertical="center" wrapText="1"/>
    </xf>
    <xf numFmtId="0" fontId="8" fillId="0" borderId="19" xfId="0" applyFont="1" applyBorder="1" applyAlignment="1">
      <alignment horizontal="left" vertical="center"/>
    </xf>
    <xf numFmtId="0" fontId="27" fillId="2" borderId="28" xfId="0" applyFont="1" applyFill="1" applyBorder="1" applyAlignment="1">
      <alignment horizontal="center" vertical="center"/>
    </xf>
    <xf numFmtId="0" fontId="8" fillId="3" borderId="0" xfId="0" applyFont="1" applyFill="1" applyAlignment="1">
      <alignment horizontal="left" vertical="center"/>
    </xf>
    <xf numFmtId="0" fontId="33" fillId="0" borderId="0" xfId="0" applyFont="1" applyAlignment="1">
      <alignment horizontal="center"/>
    </xf>
    <xf numFmtId="0" fontId="26" fillId="0" borderId="42" xfId="0" applyFont="1" applyBorder="1" applyAlignment="1">
      <alignment horizontal="center" vertical="center" wrapText="1"/>
    </xf>
    <xf numFmtId="0" fontId="25" fillId="0" borderId="25" xfId="0" applyFont="1" applyBorder="1" applyAlignment="1">
      <alignment horizontal="center" vertical="center"/>
    </xf>
    <xf numFmtId="0" fontId="25" fillId="0" borderId="42" xfId="0" applyFont="1" applyBorder="1" applyAlignment="1">
      <alignment horizontal="center" vertical="center"/>
    </xf>
    <xf numFmtId="0" fontId="25" fillId="0" borderId="34" xfId="0" applyFont="1" applyBorder="1" applyAlignment="1">
      <alignment horizontal="center" vertical="center"/>
    </xf>
    <xf numFmtId="0" fontId="26" fillId="0" borderId="22" xfId="0" applyFont="1" applyBorder="1" applyAlignment="1">
      <alignment horizontal="center" vertical="center" wrapText="1"/>
    </xf>
    <xf numFmtId="0" fontId="25" fillId="0" borderId="46" xfId="0" applyFont="1" applyBorder="1" applyAlignment="1">
      <alignment horizontal="center" vertical="center"/>
    </xf>
    <xf numFmtId="0" fontId="25" fillId="0" borderId="11" xfId="0" applyFont="1" applyBorder="1" applyAlignment="1">
      <alignment horizontal="center" vertical="center"/>
    </xf>
    <xf numFmtId="0" fontId="27" fillId="0" borderId="25" xfId="0" applyFont="1" applyBorder="1" applyAlignment="1">
      <alignment horizontal="center" vertical="center" wrapText="1"/>
    </xf>
    <xf numFmtId="0" fontId="25" fillId="0" borderId="8" xfId="0" applyFont="1" applyBorder="1" applyAlignment="1">
      <alignment horizontal="center" vertical="center"/>
    </xf>
    <xf numFmtId="0" fontId="4"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4" fillId="0" borderId="30" xfId="0" applyFont="1" applyBorder="1" applyAlignment="1">
      <alignment horizontal="center" vertical="center" wrapText="1"/>
    </xf>
    <xf numFmtId="1" fontId="40" fillId="0" borderId="3" xfId="0" applyNumberFormat="1" applyFont="1" applyBorder="1" applyAlignment="1">
      <alignment horizontal="center" vertical="center" wrapText="1"/>
    </xf>
    <xf numFmtId="0" fontId="8" fillId="23" borderId="6"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5" xfId="0" applyFont="1" applyBorder="1" applyAlignment="1">
      <alignment horizontal="center" vertical="center" wrapText="1"/>
    </xf>
    <xf numFmtId="0" fontId="40" fillId="0" borderId="14" xfId="0" applyFont="1" applyBorder="1" applyAlignment="1">
      <alignment horizontal="center" vertical="center" wrapText="1"/>
    </xf>
    <xf numFmtId="0" fontId="25" fillId="2" borderId="25" xfId="0" applyFont="1" applyFill="1" applyBorder="1" applyAlignment="1">
      <alignment vertical="center" wrapText="1"/>
    </xf>
    <xf numFmtId="0" fontId="27" fillId="0" borderId="34" xfId="0" applyFont="1" applyBorder="1" applyAlignment="1">
      <alignment horizontal="center" vertical="center" wrapText="1"/>
    </xf>
    <xf numFmtId="0" fontId="29" fillId="2" borderId="6" xfId="0" applyFont="1" applyFill="1" applyBorder="1" applyAlignment="1">
      <alignment vertical="center" wrapText="1"/>
    </xf>
    <xf numFmtId="0" fontId="27" fillId="22" borderId="24" xfId="0" applyFont="1" applyFill="1" applyBorder="1" applyAlignment="1">
      <alignment horizontal="center" vertical="center" wrapText="1"/>
    </xf>
    <xf numFmtId="0" fontId="27" fillId="22" borderId="25"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18" fillId="24" borderId="7" xfId="0" applyFont="1" applyFill="1" applyBorder="1" applyAlignment="1">
      <alignment horizontal="center" vertical="center" wrapText="1"/>
    </xf>
    <xf numFmtId="0" fontId="27" fillId="24" borderId="2" xfId="0" applyFont="1" applyFill="1" applyBorder="1" applyAlignment="1">
      <alignment horizontal="center" vertical="center" wrapText="1"/>
    </xf>
    <xf numFmtId="0" fontId="18" fillId="24" borderId="5"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27" fillId="24" borderId="34" xfId="0" applyFont="1" applyFill="1" applyBorder="1" applyAlignment="1">
      <alignment horizontal="center" vertical="center" wrapText="1"/>
    </xf>
    <xf numFmtId="0" fontId="18" fillId="24" borderId="48"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3" fillId="21" borderId="8" xfId="0" applyFont="1" applyFill="1" applyBorder="1" applyAlignment="1">
      <alignment horizontal="center" vertical="center"/>
    </xf>
    <xf numFmtId="0" fontId="3" fillId="21" borderId="1" xfId="0" applyFont="1" applyFill="1" applyBorder="1" applyAlignment="1">
      <alignment horizontal="center" vertical="center"/>
    </xf>
    <xf numFmtId="0" fontId="3" fillId="21" borderId="25" xfId="0" applyFont="1" applyFill="1" applyBorder="1" applyAlignment="1">
      <alignment horizontal="center" vertical="center"/>
    </xf>
    <xf numFmtId="0" fontId="3" fillId="21" borderId="25"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27" fillId="2" borderId="32"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5" fillId="2" borderId="30" xfId="0" applyFont="1" applyFill="1" applyBorder="1" applyAlignment="1">
      <alignment horizontal="justify" vertical="center" wrapText="1"/>
    </xf>
    <xf numFmtId="0" fontId="18" fillId="21" borderId="30"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18" fillId="24" borderId="12" xfId="0" applyFont="1" applyFill="1" applyBorder="1" applyAlignment="1" applyProtection="1">
      <alignment horizontal="center" vertical="center" wrapText="1"/>
      <protection locked="0"/>
    </xf>
    <xf numFmtId="0" fontId="27" fillId="24" borderId="11" xfId="0" applyFont="1" applyFill="1" applyBorder="1" applyAlignment="1">
      <alignment horizontal="center" vertical="center" wrapText="1"/>
    </xf>
    <xf numFmtId="0" fontId="27" fillId="0" borderId="30" xfId="0" applyFont="1" applyBorder="1" applyAlignment="1">
      <alignment horizontal="center" vertical="center" wrapText="1"/>
    </xf>
    <xf numFmtId="0" fontId="27" fillId="22" borderId="10"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60"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2" borderId="30" xfId="0" applyFont="1" applyFill="1" applyBorder="1" applyAlignment="1">
      <alignment horizontal="left"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27" fillId="0" borderId="51" xfId="0" applyFont="1" applyBorder="1" applyAlignment="1">
      <alignment horizontal="center" vertical="center" wrapText="1"/>
    </xf>
    <xf numFmtId="0" fontId="25" fillId="0" borderId="30" xfId="0" applyFont="1" applyBorder="1" applyAlignment="1">
      <alignment horizontal="center" vertical="center"/>
    </xf>
    <xf numFmtId="0" fontId="25" fillId="0" borderId="3" xfId="0" applyFont="1" applyBorder="1" applyAlignment="1">
      <alignment horizontal="center" vertical="center"/>
    </xf>
    <xf numFmtId="0" fontId="27" fillId="24" borderId="64" xfId="0" applyFont="1" applyFill="1" applyBorder="1" applyAlignment="1">
      <alignment horizontal="center" vertical="center" wrapText="1"/>
    </xf>
    <xf numFmtId="0" fontId="27" fillId="0" borderId="30" xfId="0" applyFont="1" applyBorder="1" applyAlignment="1">
      <alignment vertical="center" wrapText="1"/>
    </xf>
    <xf numFmtId="1" fontId="27" fillId="22" borderId="13" xfId="0" applyNumberFormat="1" applyFont="1" applyFill="1" applyBorder="1" applyAlignment="1">
      <alignment vertical="center" wrapText="1"/>
    </xf>
    <xf numFmtId="1" fontId="27" fillId="22" borderId="12" xfId="0" applyNumberFormat="1" applyFont="1" applyFill="1" applyBorder="1" applyAlignment="1">
      <alignment vertical="center" wrapText="1"/>
    </xf>
    <xf numFmtId="0" fontId="27" fillId="22" borderId="4" xfId="0" applyFont="1" applyFill="1" applyBorder="1" applyAlignment="1" applyProtection="1">
      <alignment vertical="center" wrapText="1"/>
      <protection locked="0"/>
    </xf>
    <xf numFmtId="0" fontId="27" fillId="22" borderId="3" xfId="0" applyFont="1" applyFill="1" applyBorder="1" applyAlignment="1" applyProtection="1">
      <alignment vertical="center" wrapText="1"/>
      <protection locked="0"/>
    </xf>
    <xf numFmtId="0" fontId="26" fillId="22" borderId="4" xfId="0" applyFont="1" applyFill="1" applyBorder="1" applyAlignment="1" applyProtection="1">
      <alignment vertical="center"/>
      <protection locked="0"/>
    </xf>
    <xf numFmtId="0" fontId="26" fillId="22" borderId="9" xfId="0" applyFont="1" applyFill="1" applyBorder="1" applyAlignment="1" applyProtection="1">
      <alignment vertical="center"/>
      <protection locked="0"/>
    </xf>
    <xf numFmtId="1" fontId="26" fillId="22" borderId="13" xfId="0" applyNumberFormat="1" applyFont="1" applyFill="1" applyBorder="1" applyAlignment="1" applyProtection="1">
      <alignment vertical="center"/>
      <protection locked="0"/>
    </xf>
    <xf numFmtId="1" fontId="26" fillId="22" borderId="48" xfId="0" applyNumberFormat="1" applyFont="1" applyFill="1" applyBorder="1" applyAlignment="1" applyProtection="1">
      <alignment vertical="center"/>
      <protection locked="0"/>
    </xf>
    <xf numFmtId="0" fontId="27" fillId="22" borderId="12" xfId="0" applyFont="1" applyFill="1" applyBorder="1" applyAlignment="1">
      <alignment vertical="center" wrapText="1"/>
    </xf>
    <xf numFmtId="0" fontId="27" fillId="22" borderId="30" xfId="0" applyFont="1" applyFill="1" applyBorder="1" applyAlignment="1">
      <alignment vertical="center" wrapText="1"/>
    </xf>
    <xf numFmtId="0" fontId="27" fillId="22" borderId="3" xfId="0" applyFont="1" applyFill="1" applyBorder="1" applyAlignment="1">
      <alignment vertical="center" wrapText="1"/>
    </xf>
    <xf numFmtId="0" fontId="25" fillId="2" borderId="8" xfId="0" applyFont="1" applyFill="1" applyBorder="1" applyAlignment="1">
      <alignment horizontal="justify" vertical="center" wrapText="1"/>
    </xf>
    <xf numFmtId="0" fontId="4" fillId="0" borderId="8" xfId="0" applyFont="1" applyBorder="1" applyAlignment="1">
      <alignment horizontal="center" vertical="center" wrapText="1"/>
    </xf>
    <xf numFmtId="0" fontId="27" fillId="22" borderId="2" xfId="0" applyFont="1" applyFill="1" applyBorder="1" applyAlignment="1" applyProtection="1">
      <alignment vertical="center" wrapText="1"/>
      <protection locked="0"/>
    </xf>
    <xf numFmtId="0" fontId="27" fillId="22" borderId="34" xfId="0" applyFont="1" applyFill="1" applyBorder="1" applyAlignment="1" applyProtection="1">
      <alignment vertical="center" wrapText="1"/>
      <protection locked="0"/>
    </xf>
    <xf numFmtId="0" fontId="49"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5"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4" xfId="0" applyFont="1" applyFill="1" applyBorder="1" applyAlignment="1" applyProtection="1">
      <alignment vertical="center" wrapText="1"/>
      <protection locked="0"/>
    </xf>
    <xf numFmtId="0" fontId="18" fillId="0" borderId="1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5" fillId="0" borderId="0" xfId="0" applyFont="1" applyFill="1" applyAlignment="1">
      <alignment vertical="top" wrapText="1"/>
    </xf>
    <xf numFmtId="16" fontId="27" fillId="22" borderId="25" xfId="0" applyNumberFormat="1" applyFont="1" applyFill="1" applyBorder="1" applyAlignment="1" applyProtection="1">
      <alignment horizontal="center" vertical="center" wrapText="1"/>
      <protection locked="0"/>
    </xf>
    <xf numFmtId="16" fontId="27" fillId="22" borderId="30" xfId="0" applyNumberFormat="1" applyFont="1" applyFill="1" applyBorder="1" applyAlignment="1" applyProtection="1">
      <alignment horizontal="center" vertical="center" wrapText="1"/>
      <protection locked="0"/>
    </xf>
    <xf numFmtId="0" fontId="26" fillId="22" borderId="47" xfId="0" applyFont="1" applyFill="1" applyBorder="1" applyAlignment="1">
      <alignment horizontal="center" vertical="center" wrapText="1"/>
    </xf>
    <xf numFmtId="1" fontId="27" fillId="22" borderId="13" xfId="0" applyNumberFormat="1" applyFont="1" applyFill="1" applyBorder="1" applyAlignment="1">
      <alignment horizontal="center" vertical="center" wrapText="1"/>
    </xf>
    <xf numFmtId="16" fontId="27" fillId="22" borderId="4" xfId="0" applyNumberFormat="1" applyFont="1" applyFill="1" applyBorder="1" applyAlignment="1" applyProtection="1">
      <alignment horizontal="center" vertical="center" wrapText="1"/>
      <protection locked="0"/>
    </xf>
    <xf numFmtId="16" fontId="26" fillId="22" borderId="8" xfId="0" applyNumberFormat="1" applyFont="1" applyFill="1" applyBorder="1" applyAlignment="1" applyProtection="1">
      <alignment horizontal="center" vertical="center" wrapText="1"/>
      <protection locked="0"/>
    </xf>
    <xf numFmtId="1" fontId="26" fillId="22" borderId="13" xfId="0" applyNumberFormat="1" applyFont="1" applyFill="1" applyBorder="1" applyAlignment="1" applyProtection="1">
      <alignment horizontal="center" vertical="center"/>
      <protection locked="0"/>
    </xf>
    <xf numFmtId="16" fontId="26" fillId="22" borderId="4" xfId="0" applyNumberFormat="1" applyFont="1" applyFill="1" applyBorder="1" applyAlignment="1" applyProtection="1">
      <alignment horizontal="center" vertical="center"/>
      <protection locked="0"/>
    </xf>
    <xf numFmtId="16" fontId="27" fillId="22" borderId="13" xfId="0" applyNumberFormat="1" applyFont="1" applyFill="1" applyBorder="1" applyAlignment="1">
      <alignment horizontal="center" vertical="center" wrapText="1"/>
    </xf>
    <xf numFmtId="0" fontId="27" fillId="22" borderId="13" xfId="0" applyNumberFormat="1" applyFont="1" applyFill="1" applyBorder="1" applyAlignment="1">
      <alignment horizontal="center" vertical="center" wrapText="1"/>
    </xf>
    <xf numFmtId="0" fontId="40" fillId="22" borderId="62" xfId="0" applyNumberFormat="1" applyFont="1" applyFill="1" applyBorder="1" applyAlignment="1">
      <alignment horizontal="center" vertical="center" wrapText="1"/>
    </xf>
    <xf numFmtId="16" fontId="40" fillId="22" borderId="3" xfId="0" applyNumberFormat="1" applyFont="1" applyFill="1" applyBorder="1" applyAlignment="1">
      <alignment horizontal="center" vertical="center" wrapText="1"/>
    </xf>
    <xf numFmtId="16" fontId="27" fillId="0" borderId="1" xfId="0" applyNumberFormat="1" applyFont="1" applyFill="1" applyBorder="1" applyAlignment="1">
      <alignment horizontal="center" vertical="center" wrapText="1"/>
    </xf>
    <xf numFmtId="16" fontId="27" fillId="22" borderId="6" xfId="0" applyNumberFormat="1"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0" fillId="2" borderId="0" xfId="0" applyFill="1"/>
    <xf numFmtId="0" fontId="40" fillId="2" borderId="0" xfId="0" applyFont="1" applyFill="1" applyAlignment="1">
      <alignment vertical="center" wrapText="1"/>
    </xf>
    <xf numFmtId="2" fontId="20" fillId="3" borderId="41" xfId="1" applyNumberFormat="1" applyFont="1" applyFill="1" applyBorder="1" applyAlignment="1">
      <alignment horizontal="center" vertical="center" wrapText="1"/>
    </xf>
    <xf numFmtId="0" fontId="27" fillId="22" borderId="10" xfId="0" applyFont="1" applyFill="1" applyBorder="1" applyAlignment="1">
      <alignment horizontal="center" vertical="center" wrapText="1"/>
    </xf>
    <xf numFmtId="14" fontId="27" fillId="22" borderId="30" xfId="0" applyNumberFormat="1" applyFont="1" applyFill="1" applyBorder="1" applyAlignment="1" applyProtection="1">
      <alignment horizontal="center" vertical="center" wrapText="1"/>
      <protection locked="0"/>
    </xf>
    <xf numFmtId="1" fontId="27" fillId="22" borderId="10" xfId="0" applyNumberFormat="1" applyFont="1" applyFill="1" applyBorder="1" applyAlignment="1">
      <alignment horizontal="center" vertical="center" wrapText="1"/>
    </xf>
    <xf numFmtId="14" fontId="27" fillId="22" borderId="1" xfId="0" applyNumberFormat="1" applyFont="1" applyFill="1" applyBorder="1" applyAlignment="1">
      <alignment horizontal="center" vertical="center" wrapText="1"/>
    </xf>
    <xf numFmtId="0" fontId="27" fillId="22" borderId="35" xfId="0" applyFont="1" applyFill="1" applyBorder="1" applyAlignment="1">
      <alignment horizontal="lef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2" borderId="30"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0" borderId="30" xfId="0" applyFont="1" applyBorder="1" applyAlignment="1">
      <alignment horizontal="center" vertical="center" wrapText="1"/>
    </xf>
    <xf numFmtId="0" fontId="27" fillId="0" borderId="3" xfId="0" applyFont="1" applyBorder="1" applyAlignment="1">
      <alignment horizontal="center"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3" fillId="21" borderId="4" xfId="0" applyFont="1" applyFill="1" applyBorder="1" applyAlignment="1">
      <alignment horizontal="center" vertical="center"/>
    </xf>
    <xf numFmtId="0" fontId="3" fillId="21" borderId="3" xfId="0" applyFont="1" applyFill="1" applyBorder="1" applyAlignment="1">
      <alignment horizontal="center" vertical="center"/>
    </xf>
    <xf numFmtId="0" fontId="18" fillId="24" borderId="10" xfId="0" applyFont="1" applyFill="1" applyBorder="1" applyAlignment="1" applyProtection="1">
      <alignment horizontal="center" vertical="center" wrapText="1"/>
      <protection locked="0"/>
    </xf>
    <xf numFmtId="0" fontId="18" fillId="24" borderId="13" xfId="0" applyFont="1" applyFill="1" applyBorder="1" applyAlignment="1" applyProtection="1">
      <alignment horizontal="center" vertical="center" wrapText="1"/>
      <protection locked="0"/>
    </xf>
    <xf numFmtId="0" fontId="18" fillId="24" borderId="12" xfId="0" applyFont="1" applyFill="1" applyBorder="1" applyAlignment="1" applyProtection="1">
      <alignment horizontal="center" vertical="center" wrapText="1"/>
      <protection locked="0"/>
    </xf>
    <xf numFmtId="0" fontId="27" fillId="2" borderId="65" xfId="0" applyFont="1" applyFill="1" applyBorder="1" applyAlignment="1">
      <alignment horizontal="left" vertical="center" wrapText="1"/>
    </xf>
    <xf numFmtId="0" fontId="27" fillId="2" borderId="60"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18" fillId="21" borderId="3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3" xfId="0" applyFont="1" applyFill="1" applyBorder="1" applyAlignment="1">
      <alignment horizontal="center" vertical="center" wrapText="1"/>
    </xf>
    <xf numFmtId="0" fontId="27" fillId="24" borderId="38"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17" fontId="27" fillId="22" borderId="4" xfId="0" applyNumberFormat="1" applyFont="1" applyFill="1" applyBorder="1" applyAlignment="1">
      <alignment horizontal="center" vertical="center" wrapText="1"/>
    </xf>
    <xf numFmtId="0" fontId="27" fillId="22" borderId="3" xfId="0" applyFont="1" applyFill="1" applyBorder="1" applyAlignment="1">
      <alignment horizontal="center" vertical="center" wrapText="1"/>
    </xf>
    <xf numFmtId="16" fontId="27" fillId="22" borderId="30" xfId="0" applyNumberFormat="1" applyFont="1" applyFill="1" applyBorder="1" applyAlignment="1">
      <alignment horizontal="center" vertical="center" wrapText="1"/>
    </xf>
    <xf numFmtId="0" fontId="27" fillId="22" borderId="4" xfId="0" applyFont="1" applyFill="1" applyBorder="1" applyAlignment="1">
      <alignment horizontal="center" vertical="center" wrapText="1"/>
    </xf>
    <xf numFmtId="16" fontId="27" fillId="22" borderId="13" xfId="0" applyNumberFormat="1"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5"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27" fillId="22" borderId="11" xfId="0" applyFont="1" applyFill="1" applyBorder="1" applyAlignment="1" applyProtection="1">
      <alignment horizontal="left" vertical="center" wrapText="1"/>
      <protection locked="0"/>
    </xf>
    <xf numFmtId="0" fontId="27" fillId="22" borderId="38" xfId="0" applyFont="1" applyFill="1" applyBorder="1" applyAlignment="1" applyProtection="1">
      <alignment horizontal="left" vertical="center" wrapText="1"/>
      <protection locked="0"/>
    </xf>
    <xf numFmtId="0" fontId="27" fillId="22" borderId="14" xfId="0" applyFont="1" applyFill="1" applyBorder="1" applyAlignment="1" applyProtection="1">
      <alignment horizontal="left" vertical="center" wrapText="1"/>
      <protection locked="0"/>
    </xf>
    <xf numFmtId="0" fontId="27" fillId="22" borderId="49" xfId="0" applyFont="1" applyFill="1" applyBorder="1" applyAlignment="1" applyProtection="1">
      <alignment horizontal="left" vertical="center" wrapText="1"/>
      <protection locked="0"/>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40" fillId="0" borderId="30" xfId="0" applyFont="1" applyBorder="1" applyAlignment="1">
      <alignment horizontal="center" vertical="center"/>
    </xf>
    <xf numFmtId="0" fontId="40" fillId="0" borderId="4" xfId="0" applyFont="1" applyBorder="1" applyAlignment="1">
      <alignment horizontal="center" vertical="center"/>
    </xf>
    <xf numFmtId="0" fontId="40" fillId="0" borderId="11" xfId="0" applyFont="1" applyBorder="1" applyAlignment="1">
      <alignment horizontal="center" vertical="center" wrapText="1"/>
    </xf>
    <xf numFmtId="0" fontId="40" fillId="0" borderId="38" xfId="0" applyFont="1" applyBorder="1" applyAlignment="1">
      <alignment horizontal="center" vertical="center" wrapText="1"/>
    </xf>
    <xf numFmtId="0" fontId="27" fillId="0" borderId="9" xfId="0" applyFont="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27" fillId="0" borderId="11"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14" xfId="0" applyFont="1" applyBorder="1" applyAlignment="1">
      <alignment horizontal="center" vertical="center" wrapText="1"/>
    </xf>
    <xf numFmtId="0" fontId="27" fillId="22" borderId="11" xfId="0" applyFont="1" applyFill="1" applyBorder="1" applyAlignment="1">
      <alignment horizontal="center" vertical="center" wrapText="1"/>
    </xf>
    <xf numFmtId="0" fontId="27" fillId="22" borderId="38"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7" fillId="2" borderId="46"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46"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7"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40" fillId="22" borderId="30" xfId="0" applyFont="1" applyFill="1" applyBorder="1" applyAlignment="1">
      <alignment horizontal="center" vertical="center" wrapText="1"/>
    </xf>
    <xf numFmtId="0" fontId="40" fillId="22" borderId="4"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0" borderId="51" xfId="0" applyFont="1" applyBorder="1" applyAlignment="1">
      <alignment horizontal="center" vertical="center" wrapText="1"/>
    </xf>
    <xf numFmtId="0" fontId="25" fillId="0" borderId="30" xfId="0" applyFont="1" applyBorder="1" applyAlignment="1">
      <alignment horizontal="center" vertical="center"/>
    </xf>
    <xf numFmtId="0" fontId="25" fillId="0" borderId="3" xfId="0" applyFont="1" applyBorder="1" applyAlignment="1">
      <alignment horizontal="center" vertical="center"/>
    </xf>
    <xf numFmtId="0" fontId="25" fillId="0" borderId="11" xfId="0" applyFont="1" applyBorder="1" applyAlignment="1">
      <alignment horizontal="center" vertical="center"/>
    </xf>
    <xf numFmtId="0" fontId="25" fillId="0" borderId="38" xfId="0" applyFont="1" applyBorder="1" applyAlignment="1">
      <alignment horizontal="center" vertical="center"/>
    </xf>
    <xf numFmtId="0" fontId="25" fillId="0" borderId="49" xfId="0" applyFont="1" applyBorder="1" applyAlignment="1">
      <alignment horizontal="center" vertical="center"/>
    </xf>
    <xf numFmtId="1" fontId="25" fillId="22" borderId="13" xfId="0" applyNumberFormat="1" applyFont="1" applyFill="1" applyBorder="1" applyAlignment="1">
      <alignment horizontal="center" vertical="center" wrapText="1"/>
    </xf>
    <xf numFmtId="1" fontId="25" fillId="22" borderId="48" xfId="0" applyNumberFormat="1" applyFont="1" applyFill="1" applyBorder="1" applyAlignment="1">
      <alignment horizontal="center" vertical="center" wrapText="1"/>
    </xf>
    <xf numFmtId="0" fontId="25" fillId="22" borderId="38" xfId="0" applyFont="1" applyFill="1" applyBorder="1" applyAlignment="1">
      <alignment horizontal="left" vertical="center" wrapText="1"/>
    </xf>
    <xf numFmtId="0" fontId="25" fillId="22" borderId="49" xfId="0" applyFont="1" applyFill="1" applyBorder="1" applyAlignment="1">
      <alignment horizontal="left" vertical="center" wrapText="1"/>
    </xf>
    <xf numFmtId="0" fontId="47" fillId="24" borderId="10"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48" xfId="0" applyFont="1" applyFill="1" applyBorder="1" applyAlignment="1">
      <alignment horizontal="center" vertical="center" wrapText="1"/>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22" borderId="13" xfId="0" applyNumberFormat="1" applyFont="1" applyFill="1" applyBorder="1" applyAlignment="1">
      <alignment horizontal="center" vertical="center" wrapText="1"/>
    </xf>
    <xf numFmtId="0" fontId="27" fillId="22" borderId="12" xfId="0" applyNumberFormat="1" applyFont="1" applyFill="1" applyBorder="1" applyAlignment="1">
      <alignment horizontal="center" vertical="center" wrapText="1"/>
    </xf>
    <xf numFmtId="16" fontId="27" fillId="22" borderId="52" xfId="0" applyNumberFormat="1"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3" fillId="21" borderId="9" xfId="0" applyFont="1" applyFill="1" applyBorder="1" applyAlignment="1">
      <alignment horizontal="center" vertical="center"/>
    </xf>
    <xf numFmtId="0" fontId="18" fillId="24" borderId="52"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1" fillId="2" borderId="0" xfId="0" applyFont="1" applyFill="1" applyAlignment="1">
      <alignment horizontal="center"/>
    </xf>
    <xf numFmtId="0" fontId="19" fillId="0" borderId="0" xfId="0" applyFont="1" applyAlignment="1" applyProtection="1">
      <alignment horizontal="center" vertical="center"/>
      <protection locked="0"/>
    </xf>
    <xf numFmtId="0" fontId="27" fillId="0" borderId="13" xfId="0" applyFont="1" applyBorder="1" applyAlignment="1">
      <alignment horizontal="center" vertical="center" wrapText="1"/>
    </xf>
    <xf numFmtId="0" fontId="27" fillId="0" borderId="48" xfId="0" applyFont="1" applyBorder="1" applyAlignment="1">
      <alignment horizontal="center"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34"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7" xfId="0" applyFont="1" applyFill="1" applyBorder="1" applyAlignment="1">
      <alignment horizontal="left" vertical="center"/>
    </xf>
    <xf numFmtId="0" fontId="39" fillId="13" borderId="24" xfId="1" applyFont="1" applyFill="1" applyBorder="1" applyAlignment="1">
      <alignment horizontal="center" vertical="center" wrapText="1"/>
    </xf>
    <xf numFmtId="0" fontId="39" fillId="13" borderId="25" xfId="1" applyFont="1" applyFill="1" applyBorder="1" applyAlignment="1">
      <alignment horizontal="center" vertical="center" wrapText="1"/>
    </xf>
    <xf numFmtId="0" fontId="39" fillId="13" borderId="34" xfId="1"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35" xfId="0" applyFont="1" applyFill="1" applyBorder="1" applyAlignment="1">
      <alignment horizontal="center" vertical="center"/>
    </xf>
    <xf numFmtId="0" fontId="25" fillId="2" borderId="9" xfId="0" applyFont="1" applyFill="1" applyBorder="1" applyAlignment="1">
      <alignment horizontal="left"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33" fillId="0" borderId="23" xfId="0" applyFont="1" applyBorder="1" applyAlignment="1">
      <alignment horizontal="center"/>
    </xf>
    <xf numFmtId="0" fontId="33" fillId="0" borderId="39" xfId="0" applyFont="1" applyBorder="1" applyAlignment="1">
      <alignment horizontal="center"/>
    </xf>
    <xf numFmtId="0" fontId="18" fillId="14" borderId="26" xfId="1" applyFont="1" applyFill="1" applyBorder="1" applyAlignment="1">
      <alignment horizontal="center" vertical="center" wrapText="1"/>
    </xf>
    <xf numFmtId="0" fontId="18" fillId="14" borderId="37" xfId="1" applyFont="1" applyFill="1" applyBorder="1" applyAlignment="1">
      <alignment horizontal="center" vertical="center" wrapText="1"/>
    </xf>
    <xf numFmtId="169" fontId="32" fillId="2" borderId="5" xfId="0" applyNumberFormat="1" applyFont="1" applyFill="1" applyBorder="1" applyAlignment="1">
      <alignment horizontal="center" vertical="center"/>
    </xf>
    <xf numFmtId="169" fontId="32" fillId="2" borderId="6" xfId="0" applyNumberFormat="1" applyFont="1" applyFill="1" applyBorder="1" applyAlignment="1">
      <alignment horizontal="center" vertical="center"/>
    </xf>
    <xf numFmtId="169" fontId="32" fillId="2" borderId="23" xfId="0" applyNumberFormat="1" applyFont="1" applyFill="1" applyBorder="1" applyAlignment="1">
      <alignment horizontal="center" vertical="center"/>
    </xf>
    <xf numFmtId="169" fontId="32" fillId="2" borderId="35" xfId="0" applyNumberFormat="1" applyFont="1" applyFill="1" applyBorder="1" applyAlignment="1">
      <alignment horizontal="center" vertical="center"/>
    </xf>
    <xf numFmtId="0" fontId="3" fillId="4" borderId="44" xfId="1" applyFont="1" applyFill="1" applyBorder="1" applyAlignment="1">
      <alignment horizontal="center" vertical="center" wrapText="1"/>
    </xf>
    <xf numFmtId="0" fontId="3" fillId="4" borderId="41" xfId="1" applyFont="1" applyFill="1" applyBorder="1" applyAlignment="1">
      <alignment horizontal="center" vertical="center" wrapText="1"/>
    </xf>
    <xf numFmtId="0" fontId="29" fillId="24" borderId="11" xfId="0" applyFont="1" applyFill="1" applyBorder="1" applyAlignment="1">
      <alignment horizontal="center" vertical="center" wrapText="1"/>
    </xf>
    <xf numFmtId="0" fontId="29" fillId="24" borderId="38" xfId="0" applyFont="1" applyFill="1" applyBorder="1" applyAlignment="1">
      <alignment horizontal="center" vertical="center" wrapText="1"/>
    </xf>
    <xf numFmtId="0" fontId="29" fillId="24" borderId="49" xfId="0" applyFont="1" applyFill="1" applyBorder="1" applyAlignment="1">
      <alignment horizontal="center" vertical="center" wrapText="1"/>
    </xf>
    <xf numFmtId="0" fontId="26" fillId="0" borderId="33" xfId="0" applyFont="1" applyBorder="1" applyAlignment="1">
      <alignment horizontal="center" vertical="center"/>
    </xf>
    <xf numFmtId="0" fontId="26" fillId="0" borderId="28" xfId="0" applyFont="1" applyBorder="1" applyAlignment="1">
      <alignment horizontal="center" vertical="center"/>
    </xf>
    <xf numFmtId="0" fontId="26" fillId="0" borderId="39" xfId="0" applyFont="1" applyBorder="1" applyAlignment="1">
      <alignment horizontal="center" vertical="center"/>
    </xf>
    <xf numFmtId="0" fontId="25" fillId="22" borderId="4"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27" fillId="24" borderId="51" xfId="0" applyFont="1" applyFill="1" applyBorder="1" applyAlignment="1">
      <alignment horizontal="center" vertical="center" wrapText="1"/>
    </xf>
    <xf numFmtId="0" fontId="31" fillId="0" borderId="30" xfId="82" applyFont="1" applyBorder="1" applyAlignment="1">
      <alignment horizontal="center" vertical="center" wrapText="1"/>
    </xf>
    <xf numFmtId="0" fontId="31" fillId="0" borderId="4" xfId="82" applyFont="1" applyBorder="1" applyAlignment="1">
      <alignment horizontal="center" vertical="center" wrapText="1"/>
    </xf>
    <xf numFmtId="0" fontId="31" fillId="0" borderId="9" xfId="82" applyFont="1" applyBorder="1" applyAlignment="1">
      <alignment horizontal="center" vertical="center" wrapText="1"/>
    </xf>
    <xf numFmtId="0" fontId="25" fillId="0" borderId="4" xfId="0" applyFont="1" applyBorder="1" applyAlignment="1">
      <alignment horizontal="center" vertical="center"/>
    </xf>
    <xf numFmtId="0" fontId="25" fillId="0" borderId="9" xfId="0" applyFont="1" applyBorder="1" applyAlignment="1">
      <alignment horizontal="center" vertical="center"/>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3" borderId="41" xfId="1"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2" borderId="4" xfId="0" applyFont="1" applyFill="1" applyBorder="1" applyAlignment="1">
      <alignment horizontal="left" vertical="center" wrapText="1"/>
    </xf>
    <xf numFmtId="0" fontId="40" fillId="0" borderId="63"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62" xfId="0" applyFont="1" applyBorder="1" applyAlignment="1">
      <alignment horizontal="center"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8" fillId="21" borderId="30" xfId="0" applyFont="1" applyFill="1" applyBorder="1" applyAlignment="1">
      <alignment horizontal="center" vertical="center" wrapText="1"/>
    </xf>
    <xf numFmtId="0" fontId="48" fillId="21" borderId="4" xfId="0" applyFont="1" applyFill="1" applyBorder="1" applyAlignment="1">
      <alignment horizontal="center" vertical="center" wrapText="1"/>
    </xf>
    <xf numFmtId="0" fontId="48" fillId="21" borderId="9" xfId="0" applyFont="1" applyFill="1" applyBorder="1" applyAlignment="1">
      <alignment horizontal="center" vertical="center" wrapText="1"/>
    </xf>
    <xf numFmtId="0" fontId="27" fillId="22" borderId="52" xfId="0" applyNumberFormat="1"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0" borderId="63" xfId="0" applyFont="1" applyBorder="1" applyAlignment="1">
      <alignment horizontal="center" vertical="center" wrapText="1"/>
    </xf>
    <xf numFmtId="0" fontId="51" fillId="22" borderId="51" xfId="0" applyFont="1" applyFill="1" applyBorder="1" applyAlignment="1" applyProtection="1">
      <alignment horizontal="left" vertical="center" wrapText="1"/>
      <protection locked="0"/>
    </xf>
    <xf numFmtId="0" fontId="51" fillId="22" borderId="38" xfId="0" applyFont="1" applyFill="1" applyBorder="1" applyAlignment="1" applyProtection="1">
      <alignment horizontal="left" vertical="center" wrapText="1"/>
      <protection locked="0"/>
    </xf>
    <xf numFmtId="168" fontId="6" fillId="2" borderId="32" xfId="0" applyNumberFormat="1" applyFont="1" applyFill="1" applyBorder="1" applyAlignment="1">
      <alignment horizontal="left" vertical="center"/>
    </xf>
    <xf numFmtId="168" fontId="6" fillId="2" borderId="34" xfId="0" applyNumberFormat="1" applyFont="1" applyFill="1" applyBorder="1" applyAlignment="1">
      <alignment horizontal="left" vertical="center"/>
    </xf>
    <xf numFmtId="168" fontId="50" fillId="2" borderId="36" xfId="0" applyNumberFormat="1" applyFont="1" applyFill="1" applyBorder="1" applyAlignment="1">
      <alignment horizontal="center" vertical="center"/>
    </xf>
    <xf numFmtId="168" fontId="50" fillId="2" borderId="35" xfId="0" applyNumberFormat="1" applyFont="1" applyFill="1" applyBorder="1" applyAlignment="1">
      <alignment horizontal="center" vertical="center"/>
    </xf>
    <xf numFmtId="0" fontId="4" fillId="2" borderId="0" xfId="0" applyFont="1" applyFill="1" applyAlignment="1">
      <alignment horizontal="center" vertical="center"/>
    </xf>
    <xf numFmtId="0" fontId="42" fillId="2" borderId="0" xfId="0" applyFont="1" applyFill="1" applyAlignment="1">
      <alignment horizontal="center" vertical="top"/>
    </xf>
    <xf numFmtId="0" fontId="4" fillId="2" borderId="0" xfId="0" applyFont="1" applyFill="1" applyAlignment="1">
      <alignment horizontal="center" vertical="top"/>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28" fillId="17" borderId="1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40" xfId="0" applyFont="1" applyFill="1" applyBorder="1" applyAlignment="1">
      <alignment horizontal="center" vertical="center" wrapText="1"/>
    </xf>
    <xf numFmtId="0" fontId="18" fillId="18" borderId="16"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31" xfId="1" applyFont="1" applyFill="1" applyBorder="1" applyAlignment="1">
      <alignment horizontal="center" vertical="center" wrapText="1"/>
    </xf>
    <xf numFmtId="0" fontId="6" fillId="19" borderId="2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8" fillId="23" borderId="50"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52" xfId="1" applyFont="1" applyFill="1" applyBorder="1" applyAlignment="1">
      <alignment horizontal="center" vertical="center" wrapText="1"/>
    </xf>
    <xf numFmtId="0" fontId="6" fillId="19" borderId="48" xfId="1" applyFont="1" applyFill="1" applyBorder="1" applyAlignment="1">
      <alignment horizontal="center" vertical="center" wrapText="1"/>
    </xf>
    <xf numFmtId="0" fontId="27" fillId="2" borderId="30"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40" xfId="0" applyFont="1" applyFill="1" applyBorder="1" applyAlignment="1">
      <alignment horizontal="center" vertical="center" wrapText="1"/>
    </xf>
    <xf numFmtId="0" fontId="6" fillId="12" borderId="2" xfId="1" applyFont="1" applyFill="1" applyBorder="1" applyAlignment="1">
      <alignment horizontal="center" vertical="center" wrapText="1"/>
    </xf>
    <xf numFmtId="0" fontId="6" fillId="12" borderId="35" xfId="1" applyFont="1" applyFill="1" applyBorder="1" applyAlignment="1">
      <alignment horizontal="center" vertical="center" wrapText="1"/>
    </xf>
    <xf numFmtId="0" fontId="6" fillId="12" borderId="1" xfId="2" applyFont="1" applyFill="1" applyBorder="1" applyAlignment="1">
      <alignment horizontal="center" vertical="center" wrapText="1"/>
    </xf>
    <xf numFmtId="0" fontId="6" fillId="12" borderId="6" xfId="2" applyFont="1" applyFill="1" applyBorder="1" applyAlignment="1">
      <alignment horizontal="center" vertical="center" wrapText="1"/>
    </xf>
    <xf numFmtId="0" fontId="6" fillId="12" borderId="7" xfId="2" applyFont="1" applyFill="1" applyBorder="1" applyAlignment="1">
      <alignment horizontal="center" vertical="center" wrapText="1"/>
    </xf>
    <xf numFmtId="0" fontId="6" fillId="12" borderId="5" xfId="2" applyFont="1" applyFill="1" applyBorder="1" applyAlignment="1">
      <alignment horizontal="center" vertical="center" wrapText="1"/>
    </xf>
    <xf numFmtId="0" fontId="6" fillId="19" borderId="34" xfId="1" applyFont="1" applyFill="1" applyBorder="1" applyAlignment="1">
      <alignment horizontal="center" vertical="center" wrapText="1"/>
    </xf>
    <xf numFmtId="0" fontId="6" fillId="19" borderId="35" xfId="1" applyFont="1" applyFill="1" applyBorder="1" applyAlignment="1">
      <alignment horizontal="center" vertical="center" wrapText="1"/>
    </xf>
    <xf numFmtId="0" fontId="27" fillId="0" borderId="29" xfId="0" applyFont="1" applyBorder="1" applyAlignment="1">
      <alignment horizontal="center" vertical="center" wrapText="1"/>
    </xf>
    <xf numFmtId="1" fontId="25" fillId="0" borderId="50" xfId="0" applyNumberFormat="1" applyFont="1" applyBorder="1" applyAlignment="1">
      <alignment horizontal="center" vertical="center"/>
    </xf>
    <xf numFmtId="1" fontId="25" fillId="0" borderId="47" xfId="0" applyNumberFormat="1" applyFont="1" applyBorder="1" applyAlignment="1">
      <alignment horizontal="center" vertical="center"/>
    </xf>
    <xf numFmtId="1" fontId="25" fillId="0" borderId="43" xfId="0" applyNumberFormat="1" applyFont="1" applyBorder="1" applyAlignment="1">
      <alignment horizontal="center" vertical="center"/>
    </xf>
    <xf numFmtId="0" fontId="25" fillId="2" borderId="3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27" xfId="0" applyFont="1" applyBorder="1" applyAlignment="1">
      <alignment horizontal="center" vertical="center"/>
    </xf>
    <xf numFmtId="0" fontId="18" fillId="24" borderId="48"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27" fillId="22" borderId="11" xfId="0" applyFont="1" applyFill="1" applyBorder="1" applyAlignment="1" applyProtection="1">
      <alignment horizontal="left" vertical="top" wrapText="1"/>
      <protection locked="0"/>
    </xf>
    <xf numFmtId="0" fontId="27" fillId="22" borderId="38" xfId="0" applyFont="1" applyFill="1" applyBorder="1" applyAlignment="1" applyProtection="1">
      <alignment horizontal="left" vertical="top" wrapText="1"/>
      <protection locked="0"/>
    </xf>
    <xf numFmtId="0" fontId="27" fillId="22" borderId="14" xfId="0" applyFont="1" applyFill="1" applyBorder="1" applyAlignment="1" applyProtection="1">
      <alignment horizontal="left" vertical="top" wrapText="1"/>
      <protection locked="0"/>
    </xf>
    <xf numFmtId="168" fontId="40" fillId="22" borderId="10" xfId="0" applyNumberFormat="1" applyFont="1" applyFill="1" applyBorder="1" applyAlignment="1">
      <alignment horizontal="center" vertical="center" wrapText="1"/>
    </xf>
    <xf numFmtId="168" fontId="40" fillId="22" borderId="13" xfId="0" applyNumberFormat="1" applyFont="1" applyFill="1" applyBorder="1" applyAlignment="1">
      <alignment horizontal="center" vertical="center" wrapText="1"/>
    </xf>
    <xf numFmtId="49" fontId="2" fillId="0" borderId="0" xfId="4" applyNumberFormat="1" applyAlignment="1">
      <alignment horizontal="center" vertical="center" wrapText="1"/>
    </xf>
    <xf numFmtId="0" fontId="37" fillId="2" borderId="0" xfId="0" applyFont="1" applyFill="1" applyAlignment="1">
      <alignment horizontal="center"/>
    </xf>
    <xf numFmtId="4" fontId="45" fillId="20" borderId="16" xfId="0" applyNumberFormat="1" applyFont="1" applyFill="1" applyBorder="1" applyAlignment="1">
      <alignment horizontal="center" vertical="center" wrapText="1"/>
    </xf>
    <xf numFmtId="4" fontId="45" fillId="20" borderId="31" xfId="0" applyNumberFormat="1" applyFont="1" applyFill="1" applyBorder="1" applyAlignment="1">
      <alignment horizontal="center" vertical="center" wrapText="1"/>
    </xf>
    <xf numFmtId="0" fontId="44" fillId="3" borderId="17" xfId="4" applyFont="1" applyFill="1" applyBorder="1" applyAlignment="1">
      <alignment horizontal="center" vertical="center" wrapText="1"/>
    </xf>
    <xf numFmtId="0" fontId="44" fillId="3" borderId="31" xfId="4" applyFont="1" applyFill="1" applyBorder="1" applyAlignment="1">
      <alignment horizontal="center" vertical="center" wrapText="1"/>
    </xf>
  </cellXfs>
  <cellStyles count="98">
    <cellStyle name="Euro" xfId="9" xr:uid="{00000000-0005-0000-0000-000000000000}"/>
    <cellStyle name="Euro 2" xfId="10" xr:uid="{00000000-0005-0000-0000-000001000000}"/>
    <cellStyle name="Graphics" xfId="11" xr:uid="{00000000-0005-0000-0000-000002000000}"/>
    <cellStyle name="Millares 10" xfId="12" xr:uid="{00000000-0005-0000-0000-000003000000}"/>
    <cellStyle name="Millares 10 2" xfId="13" xr:uid="{00000000-0005-0000-0000-000004000000}"/>
    <cellStyle name="Millares 10 2 2" xfId="84" xr:uid="{00000000-0005-0000-0000-000005000000}"/>
    <cellStyle name="Millares 10 3" xfId="83" xr:uid="{00000000-0005-0000-0000-000006000000}"/>
    <cellStyle name="Millares 11" xfId="14" xr:uid="{00000000-0005-0000-0000-000007000000}"/>
    <cellStyle name="Millares 11 2" xfId="85" xr:uid="{00000000-0005-0000-0000-000008000000}"/>
    <cellStyle name="Millares 2" xfId="15" xr:uid="{00000000-0005-0000-0000-000009000000}"/>
    <cellStyle name="Millares 2 2" xfId="16" xr:uid="{00000000-0005-0000-0000-00000A000000}"/>
    <cellStyle name="Millares 2 2 2" xfId="87" xr:uid="{00000000-0005-0000-0000-00000B000000}"/>
    <cellStyle name="Millares 2 3" xfId="17" xr:uid="{00000000-0005-0000-0000-00000C000000}"/>
    <cellStyle name="Millares 2 3 2" xfId="18" xr:uid="{00000000-0005-0000-0000-00000D000000}"/>
    <cellStyle name="Millares 2 3 2 2" xfId="89" xr:uid="{00000000-0005-0000-0000-00000E000000}"/>
    <cellStyle name="Millares 2 3 3" xfId="88" xr:uid="{00000000-0005-0000-0000-00000F000000}"/>
    <cellStyle name="Millares 2 4" xfId="86" xr:uid="{00000000-0005-0000-0000-000010000000}"/>
    <cellStyle name="Millares 3" xfId="19" xr:uid="{00000000-0005-0000-0000-000011000000}"/>
    <cellStyle name="Millares 3 2" xfId="20" xr:uid="{00000000-0005-0000-0000-000012000000}"/>
    <cellStyle name="Millares 3 2 2" xfId="91" xr:uid="{00000000-0005-0000-0000-000013000000}"/>
    <cellStyle name="Millares 3 3" xfId="90" xr:uid="{00000000-0005-0000-0000-000014000000}"/>
    <cellStyle name="Millares 4" xfId="21" xr:uid="{00000000-0005-0000-0000-000015000000}"/>
    <cellStyle name="Millares 4 2" xfId="92" xr:uid="{00000000-0005-0000-0000-000016000000}"/>
    <cellStyle name="Millares 5" xfId="22" xr:uid="{00000000-0005-0000-0000-000017000000}"/>
    <cellStyle name="Millares 5 2" xfId="93" xr:uid="{00000000-0005-0000-0000-000018000000}"/>
    <cellStyle name="Millares 6" xfId="23" xr:uid="{00000000-0005-0000-0000-000019000000}"/>
    <cellStyle name="Millares 6 2" xfId="94" xr:uid="{00000000-0005-0000-0000-00001A000000}"/>
    <cellStyle name="Millares 7" xfId="24" xr:uid="{00000000-0005-0000-0000-00001B000000}"/>
    <cellStyle name="Millares 7 2" xfId="95" xr:uid="{00000000-0005-0000-0000-00001C000000}"/>
    <cellStyle name="Millares 8" xfId="25" xr:uid="{00000000-0005-0000-0000-00001D000000}"/>
    <cellStyle name="Millares 8 2" xfId="96" xr:uid="{00000000-0005-0000-0000-00001E000000}"/>
    <cellStyle name="Millares 9" xfId="26" xr:uid="{00000000-0005-0000-0000-00001F000000}"/>
    <cellStyle name="Millares 9 2" xfId="97" xr:uid="{00000000-0005-0000-0000-000020000000}"/>
    <cellStyle name="Moneda 2" xfId="27" xr:uid="{00000000-0005-0000-0000-000021000000}"/>
    <cellStyle name="Moneda 2 2" xfId="28" xr:uid="{00000000-0005-0000-0000-000022000000}"/>
    <cellStyle name="Normal" xfId="0" builtinId="0"/>
    <cellStyle name="Normal 10" xfId="29" xr:uid="{00000000-0005-0000-0000-000024000000}"/>
    <cellStyle name="Normal 11" xfId="30" xr:uid="{00000000-0005-0000-0000-000025000000}"/>
    <cellStyle name="Normal 11 2" xfId="2" xr:uid="{00000000-0005-0000-0000-000026000000}"/>
    <cellStyle name="Normal 12" xfId="31" xr:uid="{00000000-0005-0000-0000-000027000000}"/>
    <cellStyle name="Normal 13" xfId="82" xr:uid="{00000000-0005-0000-0000-000028000000}"/>
    <cellStyle name="Normal 2" xfId="32" xr:uid="{00000000-0005-0000-0000-000029000000}"/>
    <cellStyle name="Normal 2 2" xfId="1" xr:uid="{00000000-0005-0000-0000-00002A000000}"/>
    <cellStyle name="Normal 2 2 2" xfId="33" xr:uid="{00000000-0005-0000-0000-00002B000000}"/>
    <cellStyle name="Normal 2 2 2 2" xfId="34" xr:uid="{00000000-0005-0000-0000-00002C000000}"/>
    <cellStyle name="Normal 2 2 2 2 2" xfId="35" xr:uid="{00000000-0005-0000-0000-00002D000000}"/>
    <cellStyle name="Normal 2 2 2 2 2 2" xfId="36" xr:uid="{00000000-0005-0000-0000-00002E000000}"/>
    <cellStyle name="Normal 2 2 2 2 3" xfId="37" xr:uid="{00000000-0005-0000-0000-00002F000000}"/>
    <cellStyle name="Normal 2 2 2 2 3 2" xfId="38" xr:uid="{00000000-0005-0000-0000-000030000000}"/>
    <cellStyle name="Normal 2 2 2 2_PLAN+REVISADO-+TRANSPARENCIA+GUBERNAMENTAL+(2)" xfId="39" xr:uid="{00000000-0005-0000-0000-000031000000}"/>
    <cellStyle name="Normal 2 2 2 3" xfId="40" xr:uid="{00000000-0005-0000-0000-000032000000}"/>
    <cellStyle name="Normal 2 2 2 4" xfId="41" xr:uid="{00000000-0005-0000-0000-000033000000}"/>
    <cellStyle name="Normal 2 2 2 4 2" xfId="42" xr:uid="{00000000-0005-0000-0000-000034000000}"/>
    <cellStyle name="Normal 2 2_PLAN+REVISADO-+TRANSPARENCIA+GUBERNAMENTAL+(2)" xfId="43" xr:uid="{00000000-0005-0000-0000-000035000000}"/>
    <cellStyle name="Normal 2 3" xfId="44" xr:uid="{00000000-0005-0000-0000-000036000000}"/>
    <cellStyle name="Normal 2 3 2" xfId="45" xr:uid="{00000000-0005-0000-0000-000037000000}"/>
    <cellStyle name="Normal 2 3 3" xfId="46" xr:uid="{00000000-0005-0000-0000-000038000000}"/>
    <cellStyle name="Normal 2 3 4" xfId="47" xr:uid="{00000000-0005-0000-0000-000039000000}"/>
    <cellStyle name="Normal 2 4" xfId="4" xr:uid="{00000000-0005-0000-0000-00003A000000}"/>
    <cellStyle name="Normal 2 4 2" xfId="48" xr:uid="{00000000-0005-0000-0000-00003B000000}"/>
    <cellStyle name="Normal 2_PLAN+REVISADO-+TRANSPARENCIA+GUBERNAMENTAL+(2)" xfId="49" xr:uid="{00000000-0005-0000-0000-00003C000000}"/>
    <cellStyle name="Normal 3" xfId="50" xr:uid="{00000000-0005-0000-0000-00003D000000}"/>
    <cellStyle name="Normal 3 2" xfId="51" xr:uid="{00000000-0005-0000-0000-00003E000000}"/>
    <cellStyle name="Normal 3 2 2" xfId="52" xr:uid="{00000000-0005-0000-0000-00003F000000}"/>
    <cellStyle name="Normal 3 2 3" xfId="53" xr:uid="{00000000-0005-0000-0000-000040000000}"/>
    <cellStyle name="Normal 3 2 4" xfId="54" xr:uid="{00000000-0005-0000-0000-000041000000}"/>
    <cellStyle name="Normal 3 3" xfId="55" xr:uid="{00000000-0005-0000-0000-000042000000}"/>
    <cellStyle name="Normal 3 3 2" xfId="6" xr:uid="{00000000-0005-0000-0000-000043000000}"/>
    <cellStyle name="Normal 3_PLAN+REVISADO-+TRANSPARENCIA+GUBERNAMENTAL+(2)" xfId="56" xr:uid="{00000000-0005-0000-0000-000044000000}"/>
    <cellStyle name="Normal 4" xfId="57" xr:uid="{00000000-0005-0000-0000-000045000000}"/>
    <cellStyle name="Normal 4 2" xfId="7" xr:uid="{00000000-0005-0000-0000-000046000000}"/>
    <cellStyle name="Normal 5" xfId="58" xr:uid="{00000000-0005-0000-0000-000047000000}"/>
    <cellStyle name="Normal 5 2" xfId="59" xr:uid="{00000000-0005-0000-0000-000048000000}"/>
    <cellStyle name="Normal 5 3" xfId="60" xr:uid="{00000000-0005-0000-0000-000049000000}"/>
    <cellStyle name="Normal 6" xfId="61" xr:uid="{00000000-0005-0000-0000-00004A000000}"/>
    <cellStyle name="Normal 7" xfId="62" xr:uid="{00000000-0005-0000-0000-00004B000000}"/>
    <cellStyle name="Normal 8" xfId="63" xr:uid="{00000000-0005-0000-0000-00004C000000}"/>
    <cellStyle name="Normal 9" xfId="64" xr:uid="{00000000-0005-0000-0000-00004D000000}"/>
    <cellStyle name="Porcentual 2" xfId="3" xr:uid="{00000000-0005-0000-0000-00004E000000}"/>
    <cellStyle name="Porcentual 2 2" xfId="65" xr:uid="{00000000-0005-0000-0000-00004F000000}"/>
    <cellStyle name="Porcentual 2 2 2" xfId="66" xr:uid="{00000000-0005-0000-0000-000050000000}"/>
    <cellStyle name="Porcentual 3" xfId="5" xr:uid="{00000000-0005-0000-0000-000051000000}"/>
    <cellStyle name="Porcentual 3 2" xfId="67" xr:uid="{00000000-0005-0000-0000-000052000000}"/>
    <cellStyle name="Porcentual 3 2 2" xfId="68" xr:uid="{00000000-0005-0000-0000-000053000000}"/>
    <cellStyle name="Porcentual 3 2 2 2" xfId="69" xr:uid="{00000000-0005-0000-0000-000054000000}"/>
    <cellStyle name="Porcentual 3 2 3" xfId="8" xr:uid="{00000000-0005-0000-0000-000055000000}"/>
    <cellStyle name="Porcentual 3 3" xfId="70" xr:uid="{00000000-0005-0000-0000-000056000000}"/>
    <cellStyle name="Porcentual 3 3 2" xfId="71" xr:uid="{00000000-0005-0000-0000-000057000000}"/>
    <cellStyle name="Porcentual 3 3 3" xfId="72" xr:uid="{00000000-0005-0000-0000-000058000000}"/>
    <cellStyle name="Porcentual 4" xfId="73" xr:uid="{00000000-0005-0000-0000-000059000000}"/>
    <cellStyle name="Porcentual 4 2" xfId="74" xr:uid="{00000000-0005-0000-0000-00005A000000}"/>
    <cellStyle name="Porcentual 5" xfId="75" xr:uid="{00000000-0005-0000-0000-00005B000000}"/>
    <cellStyle name="Porcentual 6" xfId="76" xr:uid="{00000000-0005-0000-0000-00005C000000}"/>
    <cellStyle name="Porcentual 6 2" xfId="77" xr:uid="{00000000-0005-0000-0000-00005D000000}"/>
    <cellStyle name="Porcentual 7" xfId="78" xr:uid="{00000000-0005-0000-0000-00005E000000}"/>
    <cellStyle name="Porcentual 7 2" xfId="79" xr:uid="{00000000-0005-0000-0000-00005F000000}"/>
    <cellStyle name="Porcentual 8" xfId="80" xr:uid="{00000000-0005-0000-0000-000060000000}"/>
    <cellStyle name="Porcentual 8 2" xfId="81" xr:uid="{00000000-0005-0000-0000-000061000000}"/>
  </cellStyles>
  <dxfs count="52">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99"/>
      <color rgb="FFFDFECE"/>
      <color rgb="FF006600"/>
      <color rgb="FF003300"/>
      <color rgb="FF00FF00"/>
      <color rgb="FFE8F5F8"/>
      <color rgb="FFFEF9F4"/>
      <color rgb="FFFEF4E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553708</xdr:colOff>
      <xdr:row>0</xdr:row>
      <xdr:rowOff>0</xdr:rowOff>
    </xdr:from>
    <xdr:to>
      <xdr:col>17</xdr:col>
      <xdr:colOff>2020641</xdr:colOff>
      <xdr:row>5</xdr:row>
      <xdr:rowOff>111442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145864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72"/>
  <sheetViews>
    <sheetView showGridLines="0" tabSelected="1" topLeftCell="D1" zoomScale="51" zoomScaleNormal="51" zoomScaleSheetLayoutView="25" zoomScalePageLayoutView="70" workbookViewId="0">
      <pane ySplit="2085" topLeftCell="A66" activePane="bottomLeft"/>
      <selection activeCell="B15" sqref="B1:R1048576"/>
      <selection pane="bottomLeft" activeCell="L44" sqref="L44"/>
    </sheetView>
  </sheetViews>
  <sheetFormatPr defaultColWidth="20.7109375" defaultRowHeight="18"/>
  <cols>
    <col min="1" max="1" width="9.140625" style="1" customWidth="1"/>
    <col min="2" max="2" width="57.28515625" style="2" customWidth="1"/>
    <col min="3" max="3" width="47.42578125" style="2" customWidth="1"/>
    <col min="4" max="4" width="39.42578125" style="1" customWidth="1"/>
    <col min="5" max="5" width="20.7109375" style="1" customWidth="1"/>
    <col min="6" max="8" width="20.7109375" style="24" customWidth="1"/>
    <col min="9" max="10" width="25.7109375" style="24" customWidth="1"/>
    <col min="11" max="11" width="53.140625" style="24" customWidth="1"/>
    <col min="12" max="12" width="26.42578125" style="91" customWidth="1"/>
    <col min="13" max="16" width="10.7109375" style="91" customWidth="1"/>
    <col min="17" max="17" width="24" style="24" customWidth="1"/>
    <col min="18" max="18" width="89.28515625" style="24" customWidth="1"/>
    <col min="19" max="19" width="6.85546875" style="1" customWidth="1"/>
    <col min="20" max="20" width="10.5703125" style="1" customWidth="1"/>
    <col min="21" max="21" width="39.5703125" style="1" customWidth="1"/>
    <col min="22" max="22" width="15" style="1" customWidth="1"/>
    <col min="23" max="23" width="49.85546875" style="1" customWidth="1"/>
    <col min="24" max="24" width="34.7109375" style="1" customWidth="1"/>
    <col min="25" max="16384" width="20.7109375" style="1"/>
  </cols>
  <sheetData>
    <row r="1" spans="1:24" ht="15">
      <c r="A1" s="337"/>
      <c r="B1" s="337"/>
      <c r="C1" s="337"/>
      <c r="D1" s="337"/>
      <c r="E1" s="337"/>
      <c r="F1" s="337"/>
      <c r="G1" s="337"/>
      <c r="H1" s="337"/>
      <c r="I1" s="337"/>
      <c r="J1" s="337"/>
      <c r="K1" s="337"/>
      <c r="L1" s="337"/>
      <c r="M1" s="337"/>
      <c r="N1" s="337"/>
      <c r="O1" s="337"/>
      <c r="P1" s="337"/>
      <c r="Q1" s="337"/>
      <c r="R1" s="337"/>
      <c r="S1" s="337"/>
      <c r="T1" s="337"/>
      <c r="U1" s="337"/>
      <c r="V1" s="8"/>
    </row>
    <row r="2" spans="1:24">
      <c r="A2" s="409" t="s">
        <v>9</v>
      </c>
      <c r="B2" s="409"/>
      <c r="C2" s="409"/>
      <c r="D2" s="409"/>
      <c r="E2" s="409"/>
      <c r="F2" s="409"/>
      <c r="G2" s="409"/>
      <c r="H2" s="409"/>
      <c r="I2" s="409"/>
      <c r="J2" s="409"/>
      <c r="K2" s="409"/>
      <c r="L2" s="409"/>
      <c r="M2" s="409"/>
      <c r="N2" s="409"/>
      <c r="O2" s="409"/>
      <c r="P2" s="409"/>
      <c r="Q2" s="409"/>
      <c r="R2" s="409"/>
      <c r="S2" s="14"/>
      <c r="T2" s="14"/>
      <c r="U2" s="14"/>
      <c r="V2" s="14"/>
    </row>
    <row r="3" spans="1:24" ht="18.75">
      <c r="A3" s="410" t="s">
        <v>10</v>
      </c>
      <c r="B3" s="410"/>
      <c r="C3" s="410"/>
      <c r="D3" s="410"/>
      <c r="E3" s="410"/>
      <c r="F3" s="410"/>
      <c r="G3" s="410"/>
      <c r="H3" s="410"/>
      <c r="I3" s="410"/>
      <c r="J3" s="410"/>
      <c r="K3" s="410"/>
      <c r="L3" s="410"/>
      <c r="M3" s="410"/>
      <c r="N3" s="410"/>
      <c r="O3" s="410"/>
      <c r="P3" s="410"/>
      <c r="Q3" s="410"/>
      <c r="R3" s="410"/>
      <c r="S3" s="15"/>
      <c r="T3" s="15"/>
      <c r="U3" s="15"/>
      <c r="V3" s="15"/>
    </row>
    <row r="4" spans="1:24" ht="20.25">
      <c r="A4" s="411" t="s">
        <v>107</v>
      </c>
      <c r="B4" s="411"/>
      <c r="C4" s="411"/>
      <c r="D4" s="411"/>
      <c r="E4" s="411"/>
      <c r="F4" s="411"/>
      <c r="G4" s="411"/>
      <c r="H4" s="411"/>
      <c r="I4" s="411"/>
      <c r="J4" s="411"/>
      <c r="K4" s="411"/>
      <c r="L4" s="411"/>
      <c r="M4" s="411"/>
      <c r="N4" s="411"/>
      <c r="O4" s="411"/>
      <c r="P4" s="411"/>
      <c r="Q4" s="411"/>
      <c r="R4" s="411"/>
      <c r="S4" s="16"/>
      <c r="T4" s="16"/>
      <c r="U4" s="16"/>
      <c r="V4" s="16"/>
    </row>
    <row r="5" spans="1:24" ht="20.25">
      <c r="A5" s="411" t="s">
        <v>11</v>
      </c>
      <c r="B5" s="411"/>
      <c r="C5" s="411"/>
      <c r="D5" s="411"/>
      <c r="E5" s="411"/>
      <c r="F5" s="411"/>
      <c r="G5" s="411"/>
      <c r="H5" s="411"/>
      <c r="I5" s="411"/>
      <c r="J5" s="411"/>
      <c r="K5" s="411"/>
      <c r="L5" s="411"/>
      <c r="M5" s="411"/>
      <c r="N5" s="411"/>
      <c r="O5" s="411"/>
      <c r="P5" s="411"/>
      <c r="Q5" s="411"/>
      <c r="R5" s="411"/>
      <c r="S5" s="16"/>
      <c r="T5" s="16"/>
      <c r="U5" s="16"/>
      <c r="V5" s="16"/>
    </row>
    <row r="6" spans="1:24" ht="21.75" thickBot="1">
      <c r="A6" s="9"/>
      <c r="B6" s="10"/>
      <c r="C6" s="10"/>
      <c r="D6" s="11"/>
      <c r="E6" s="11"/>
      <c r="F6" s="21"/>
      <c r="G6" s="21"/>
      <c r="H6" s="21"/>
      <c r="I6" s="21"/>
      <c r="J6" s="22"/>
      <c r="K6" s="22"/>
      <c r="L6" s="88"/>
      <c r="M6" s="88"/>
      <c r="N6" s="88"/>
      <c r="O6" s="88"/>
      <c r="P6" s="88"/>
      <c r="Q6" s="22"/>
      <c r="R6" s="21"/>
      <c r="S6" s="11"/>
      <c r="T6" s="11"/>
      <c r="U6" s="11"/>
      <c r="V6" s="8"/>
    </row>
    <row r="7" spans="1:24" ht="33" customHeight="1" thickBot="1">
      <c r="A7" s="415" t="s">
        <v>12</v>
      </c>
      <c r="B7" s="416"/>
      <c r="C7" s="416"/>
      <c r="D7" s="416"/>
      <c r="E7" s="416"/>
      <c r="F7" s="416"/>
      <c r="G7" s="416"/>
      <c r="H7" s="416"/>
      <c r="I7" s="416"/>
      <c r="J7" s="416"/>
      <c r="K7" s="416"/>
      <c r="L7" s="416"/>
      <c r="M7" s="416"/>
      <c r="N7" s="416"/>
      <c r="O7" s="416"/>
      <c r="P7" s="416"/>
      <c r="Q7" s="416"/>
      <c r="R7" s="417"/>
      <c r="S7" s="13"/>
      <c r="T7" s="357" t="s">
        <v>32</v>
      </c>
      <c r="U7" s="358"/>
      <c r="V7" s="358"/>
      <c r="W7" s="359"/>
    </row>
    <row r="8" spans="1:24" ht="40.5">
      <c r="A8" s="412" t="s">
        <v>13</v>
      </c>
      <c r="B8" s="413"/>
      <c r="C8" s="413"/>
      <c r="D8" s="414"/>
      <c r="E8" s="344" t="s">
        <v>119</v>
      </c>
      <c r="F8" s="345"/>
      <c r="G8" s="345"/>
      <c r="H8" s="345"/>
      <c r="I8" s="346"/>
      <c r="J8" s="341" t="s">
        <v>23</v>
      </c>
      <c r="K8" s="342"/>
      <c r="L8" s="343"/>
      <c r="M8" s="94"/>
      <c r="N8" s="94"/>
      <c r="O8" s="94"/>
      <c r="P8" s="94"/>
      <c r="Q8" s="405" t="s">
        <v>138</v>
      </c>
      <c r="R8" s="406"/>
      <c r="S8" s="12"/>
      <c r="T8" s="34" t="s">
        <v>4</v>
      </c>
      <c r="U8" s="32" t="s">
        <v>3</v>
      </c>
      <c r="V8" s="33" t="s">
        <v>28</v>
      </c>
      <c r="W8" s="35" t="s">
        <v>33</v>
      </c>
      <c r="X8" s="28"/>
    </row>
    <row r="9" spans="1:24" ht="36" customHeight="1" thickBot="1">
      <c r="A9" s="373" t="s">
        <v>139</v>
      </c>
      <c r="B9" s="374"/>
      <c r="C9" s="374"/>
      <c r="D9" s="375"/>
      <c r="E9" s="364">
        <v>43728</v>
      </c>
      <c r="F9" s="365"/>
      <c r="G9" s="365"/>
      <c r="H9" s="366"/>
      <c r="I9" s="367"/>
      <c r="J9" s="350">
        <v>150</v>
      </c>
      <c r="K9" s="351"/>
      <c r="L9" s="352"/>
      <c r="M9" s="95"/>
      <c r="N9" s="95"/>
      <c r="O9" s="95"/>
      <c r="P9" s="95"/>
      <c r="Q9" s="407" t="s">
        <v>120</v>
      </c>
      <c r="R9" s="408"/>
      <c r="S9" s="12"/>
      <c r="T9" s="36" t="s">
        <v>5</v>
      </c>
      <c r="U9" s="25" t="s">
        <v>2</v>
      </c>
      <c r="V9" s="30" t="s">
        <v>29</v>
      </c>
      <c r="W9" s="37" t="s">
        <v>34</v>
      </c>
      <c r="X9" s="28"/>
    </row>
    <row r="10" spans="1:24" ht="41.25" thickBot="1">
      <c r="A10" s="338"/>
      <c r="B10" s="338"/>
      <c r="C10" s="338"/>
      <c r="D10" s="338"/>
      <c r="E10" s="338"/>
      <c r="F10" s="338"/>
      <c r="G10" s="338"/>
      <c r="H10" s="338"/>
      <c r="I10" s="338"/>
      <c r="J10" s="338"/>
      <c r="K10" s="338"/>
      <c r="L10" s="338"/>
      <c r="M10" s="338"/>
      <c r="N10" s="338"/>
      <c r="O10" s="338"/>
      <c r="P10" s="338"/>
      <c r="Q10" s="338"/>
      <c r="R10" s="338"/>
      <c r="S10" s="338"/>
      <c r="T10" s="36" t="s">
        <v>7</v>
      </c>
      <c r="U10" s="26" t="s">
        <v>6</v>
      </c>
      <c r="V10" s="30" t="s">
        <v>30</v>
      </c>
      <c r="W10" s="37" t="s">
        <v>35</v>
      </c>
      <c r="X10" s="28"/>
    </row>
    <row r="11" spans="1:24" ht="40.5" customHeight="1" thickBot="1">
      <c r="A11" s="418" t="s">
        <v>21</v>
      </c>
      <c r="B11" s="419"/>
      <c r="C11" s="419"/>
      <c r="D11" s="419"/>
      <c r="E11" s="419"/>
      <c r="F11" s="419"/>
      <c r="G11" s="419"/>
      <c r="H11" s="420"/>
      <c r="I11" s="347" t="s">
        <v>41</v>
      </c>
      <c r="J11" s="348"/>
      <c r="K11" s="349"/>
      <c r="L11" s="362" t="s">
        <v>14</v>
      </c>
      <c r="M11" s="362"/>
      <c r="N11" s="362"/>
      <c r="O11" s="362"/>
      <c r="P11" s="362"/>
      <c r="Q11" s="362"/>
      <c r="R11" s="363"/>
      <c r="S11" s="4"/>
      <c r="T11" s="36" t="s">
        <v>26</v>
      </c>
      <c r="U11" s="27" t="s">
        <v>24</v>
      </c>
      <c r="V11" s="31" t="s">
        <v>31</v>
      </c>
      <c r="W11" s="37" t="s">
        <v>36</v>
      </c>
    </row>
    <row r="12" spans="1:24" ht="81.75" customHeight="1" thickBot="1">
      <c r="A12" s="427" t="s">
        <v>0</v>
      </c>
      <c r="B12" s="425" t="s">
        <v>16</v>
      </c>
      <c r="C12" s="421" t="s">
        <v>18</v>
      </c>
      <c r="D12" s="421" t="s">
        <v>1</v>
      </c>
      <c r="E12" s="421" t="s">
        <v>19</v>
      </c>
      <c r="F12" s="421" t="s">
        <v>17</v>
      </c>
      <c r="G12" s="421" t="s">
        <v>20</v>
      </c>
      <c r="H12" s="442" t="s">
        <v>43</v>
      </c>
      <c r="I12" s="440" t="s">
        <v>40</v>
      </c>
      <c r="J12" s="438" t="s">
        <v>39</v>
      </c>
      <c r="K12" s="436" t="s">
        <v>38</v>
      </c>
      <c r="L12" s="435" t="s">
        <v>15</v>
      </c>
      <c r="M12" s="432" t="s">
        <v>22</v>
      </c>
      <c r="N12" s="433"/>
      <c r="O12" s="433"/>
      <c r="P12" s="433"/>
      <c r="Q12" s="434"/>
      <c r="R12" s="423" t="s">
        <v>8</v>
      </c>
      <c r="S12" s="4"/>
      <c r="T12" s="38" t="s">
        <v>25</v>
      </c>
      <c r="U12" s="92" t="s">
        <v>27</v>
      </c>
      <c r="V12" s="360"/>
      <c r="W12" s="361"/>
    </row>
    <row r="13" spans="1:24" ht="29.25" customHeight="1" thickBot="1">
      <c r="A13" s="428"/>
      <c r="B13" s="426"/>
      <c r="C13" s="422"/>
      <c r="D13" s="422"/>
      <c r="E13" s="422"/>
      <c r="F13" s="422"/>
      <c r="G13" s="422"/>
      <c r="H13" s="443"/>
      <c r="I13" s="441"/>
      <c r="J13" s="439"/>
      <c r="K13" s="437"/>
      <c r="L13" s="424"/>
      <c r="M13" s="89" t="s">
        <v>28</v>
      </c>
      <c r="N13" s="111" t="s">
        <v>29</v>
      </c>
      <c r="O13" s="111" t="s">
        <v>30</v>
      </c>
      <c r="P13" s="111" t="s">
        <v>31</v>
      </c>
      <c r="Q13" s="56" t="s">
        <v>118</v>
      </c>
      <c r="R13" s="424"/>
      <c r="S13" s="4"/>
      <c r="T13" s="29"/>
      <c r="U13" s="96"/>
      <c r="V13" s="97"/>
      <c r="W13" s="97"/>
    </row>
    <row r="14" spans="1:24" ht="24" customHeight="1" thickBot="1">
      <c r="A14" s="368" t="s">
        <v>49</v>
      </c>
      <c r="B14" s="369"/>
      <c r="C14" s="369"/>
      <c r="D14" s="369"/>
      <c r="E14" s="369"/>
      <c r="F14" s="369"/>
      <c r="G14" s="369"/>
      <c r="H14" s="369"/>
      <c r="I14" s="369"/>
      <c r="J14" s="369"/>
      <c r="K14" s="369"/>
      <c r="L14" s="284"/>
      <c r="M14" s="369"/>
      <c r="N14" s="369"/>
      <c r="O14" s="369"/>
      <c r="P14" s="369"/>
      <c r="Q14" s="369"/>
      <c r="R14" s="285"/>
      <c r="S14" s="4"/>
      <c r="T14" s="29"/>
    </row>
    <row r="15" spans="1:24" ht="92.25" customHeight="1">
      <c r="A15" s="20">
        <v>1</v>
      </c>
      <c r="B15" s="46" t="s">
        <v>140</v>
      </c>
      <c r="C15" s="47" t="s">
        <v>103</v>
      </c>
      <c r="D15" s="48" t="s">
        <v>105</v>
      </c>
      <c r="E15" s="98">
        <v>4</v>
      </c>
      <c r="F15" s="99" t="s">
        <v>28</v>
      </c>
      <c r="G15" s="100">
        <v>1</v>
      </c>
      <c r="H15" s="101">
        <v>60</v>
      </c>
      <c r="I15" s="50">
        <v>1</v>
      </c>
      <c r="J15" s="206">
        <v>43509</v>
      </c>
      <c r="K15" s="51" t="s">
        <v>121</v>
      </c>
      <c r="L15" s="90" t="s">
        <v>115</v>
      </c>
      <c r="M15" s="141">
        <v>4</v>
      </c>
      <c r="N15" s="141" t="s">
        <v>126</v>
      </c>
      <c r="O15" s="141" t="s">
        <v>126</v>
      </c>
      <c r="P15" s="141" t="s">
        <v>126</v>
      </c>
      <c r="Q15" s="135">
        <f>SUM(M15:P15)</f>
        <v>4</v>
      </c>
      <c r="R15" s="131" t="s">
        <v>125</v>
      </c>
      <c r="S15" s="4"/>
      <c r="T15" s="29"/>
    </row>
    <row r="16" spans="1:24" ht="75">
      <c r="A16" s="168">
        <v>2</v>
      </c>
      <c r="B16" s="40" t="s">
        <v>42</v>
      </c>
      <c r="C16" s="40" t="s">
        <v>44</v>
      </c>
      <c r="D16" s="49" t="s">
        <v>78</v>
      </c>
      <c r="E16" s="102">
        <v>12</v>
      </c>
      <c r="F16" s="175" t="s">
        <v>28</v>
      </c>
      <c r="G16" s="103">
        <v>1</v>
      </c>
      <c r="H16" s="104">
        <v>75</v>
      </c>
      <c r="I16" s="52">
        <v>1</v>
      </c>
      <c r="J16" s="207">
        <v>43532</v>
      </c>
      <c r="K16" s="208" t="s">
        <v>141</v>
      </c>
      <c r="L16" s="154" t="s">
        <v>115</v>
      </c>
      <c r="M16" s="142">
        <v>12</v>
      </c>
      <c r="N16" s="142" t="s">
        <v>126</v>
      </c>
      <c r="O16" s="142" t="s">
        <v>126</v>
      </c>
      <c r="P16" s="142" t="s">
        <v>126</v>
      </c>
      <c r="Q16" s="136">
        <f>SUM(M16:P16)</f>
        <v>12</v>
      </c>
      <c r="R16" s="177" t="s">
        <v>129</v>
      </c>
      <c r="S16" s="17"/>
      <c r="T16" s="29"/>
    </row>
    <row r="17" spans="1:28" s="3" customFormat="1" ht="382.5" customHeight="1">
      <c r="A17" s="231">
        <v>3</v>
      </c>
      <c r="B17" s="237" t="s">
        <v>45</v>
      </c>
      <c r="C17" s="237" t="s">
        <v>142</v>
      </c>
      <c r="D17" s="448" t="s">
        <v>131</v>
      </c>
      <c r="E17" s="299">
        <v>4</v>
      </c>
      <c r="F17" s="315" t="s">
        <v>104</v>
      </c>
      <c r="G17" s="451">
        <v>4</v>
      </c>
      <c r="H17" s="445">
        <v>50</v>
      </c>
      <c r="I17" s="226">
        <v>3</v>
      </c>
      <c r="J17" s="225" t="s">
        <v>158</v>
      </c>
      <c r="K17" s="272" t="s">
        <v>149</v>
      </c>
      <c r="L17" s="241" t="s">
        <v>112</v>
      </c>
      <c r="M17" s="429">
        <v>1</v>
      </c>
      <c r="N17" s="429">
        <v>1</v>
      </c>
      <c r="O17" s="429">
        <v>1</v>
      </c>
      <c r="P17" s="429"/>
      <c r="Q17" s="239">
        <f>SUM(M17:P17)</f>
        <v>3</v>
      </c>
      <c r="R17" s="229" t="s">
        <v>166</v>
      </c>
      <c r="S17" s="5"/>
    </row>
    <row r="18" spans="1:28" s="3" customFormat="1" ht="6.75" hidden="1" customHeight="1">
      <c r="A18" s="339"/>
      <c r="B18" s="292"/>
      <c r="C18" s="292"/>
      <c r="D18" s="449"/>
      <c r="E18" s="300"/>
      <c r="F18" s="382"/>
      <c r="G18" s="452"/>
      <c r="H18" s="446"/>
      <c r="I18" s="209">
        <v>2</v>
      </c>
      <c r="J18" s="210" t="s">
        <v>122</v>
      </c>
      <c r="K18" s="273"/>
      <c r="L18" s="242"/>
      <c r="M18" s="430"/>
      <c r="N18" s="430"/>
      <c r="O18" s="430"/>
      <c r="P18" s="430"/>
      <c r="Q18" s="239"/>
      <c r="R18" s="250"/>
      <c r="S18" s="5"/>
    </row>
    <row r="19" spans="1:28" s="3" customFormat="1" ht="84" hidden="1" customHeight="1">
      <c r="A19" s="339"/>
      <c r="B19" s="292"/>
      <c r="C19" s="292"/>
      <c r="D19" s="449"/>
      <c r="E19" s="300"/>
      <c r="F19" s="382"/>
      <c r="G19" s="452"/>
      <c r="H19" s="446"/>
      <c r="I19" s="179"/>
      <c r="J19" s="181"/>
      <c r="K19" s="273"/>
      <c r="L19" s="242"/>
      <c r="M19" s="430"/>
      <c r="N19" s="430"/>
      <c r="O19" s="430"/>
      <c r="P19" s="430"/>
      <c r="Q19" s="239"/>
      <c r="R19" s="250"/>
      <c r="S19" s="5"/>
    </row>
    <row r="20" spans="1:28" s="3" customFormat="1" ht="30" hidden="1" customHeight="1">
      <c r="A20" s="232"/>
      <c r="B20" s="238"/>
      <c r="C20" s="238"/>
      <c r="D20" s="450"/>
      <c r="E20" s="444"/>
      <c r="F20" s="316"/>
      <c r="G20" s="453"/>
      <c r="H20" s="447"/>
      <c r="I20" s="180"/>
      <c r="J20" s="182"/>
      <c r="K20" s="274"/>
      <c r="L20" s="243"/>
      <c r="M20" s="431"/>
      <c r="N20" s="431"/>
      <c r="O20" s="431"/>
      <c r="P20" s="431"/>
      <c r="Q20" s="240"/>
      <c r="R20" s="230"/>
      <c r="S20" s="5"/>
    </row>
    <row r="21" spans="1:28" s="3" customFormat="1" ht="34.5" customHeight="1">
      <c r="A21" s="231">
        <v>4</v>
      </c>
      <c r="B21" s="237" t="s">
        <v>46</v>
      </c>
      <c r="C21" s="237" t="s">
        <v>47</v>
      </c>
      <c r="D21" s="237" t="s">
        <v>48</v>
      </c>
      <c r="E21" s="379">
        <v>3</v>
      </c>
      <c r="F21" s="382" t="s">
        <v>29</v>
      </c>
      <c r="G21" s="382">
        <v>1</v>
      </c>
      <c r="H21" s="317">
        <v>50</v>
      </c>
      <c r="I21" s="320">
        <v>2</v>
      </c>
      <c r="J21" s="376" t="s">
        <v>133</v>
      </c>
      <c r="K21" s="322" t="s">
        <v>143</v>
      </c>
      <c r="L21" s="324" t="s">
        <v>115</v>
      </c>
      <c r="M21" s="262" t="s">
        <v>126</v>
      </c>
      <c r="N21" s="262">
        <v>3</v>
      </c>
      <c r="O21" s="262" t="s">
        <v>126</v>
      </c>
      <c r="P21" s="262" t="s">
        <v>126</v>
      </c>
      <c r="Q21" s="397">
        <f>SUM(M21:P21)</f>
        <v>3</v>
      </c>
      <c r="R21" s="370" t="s">
        <v>135</v>
      </c>
      <c r="S21" s="5"/>
    </row>
    <row r="22" spans="1:28" s="3" customFormat="1" ht="34.5" customHeight="1">
      <c r="A22" s="339"/>
      <c r="B22" s="292"/>
      <c r="C22" s="292"/>
      <c r="D22" s="292"/>
      <c r="E22" s="380"/>
      <c r="F22" s="382"/>
      <c r="G22" s="382"/>
      <c r="H22" s="318"/>
      <c r="I22" s="320"/>
      <c r="J22" s="376"/>
      <c r="K22" s="322"/>
      <c r="L22" s="325"/>
      <c r="M22" s="263"/>
      <c r="N22" s="263"/>
      <c r="O22" s="263"/>
      <c r="P22" s="263"/>
      <c r="Q22" s="398"/>
      <c r="R22" s="371"/>
      <c r="S22" s="5"/>
    </row>
    <row r="23" spans="1:28" s="3" customFormat="1" ht="204.75" customHeight="1" thickBot="1">
      <c r="A23" s="340"/>
      <c r="B23" s="353"/>
      <c r="C23" s="353"/>
      <c r="D23" s="353"/>
      <c r="E23" s="381"/>
      <c r="F23" s="383"/>
      <c r="G23" s="383"/>
      <c r="H23" s="319"/>
      <c r="I23" s="321"/>
      <c r="J23" s="377"/>
      <c r="K23" s="323"/>
      <c r="L23" s="326"/>
      <c r="M23" s="264"/>
      <c r="N23" s="264"/>
      <c r="O23" s="264"/>
      <c r="P23" s="264"/>
      <c r="Q23" s="399"/>
      <c r="R23" s="372"/>
      <c r="S23" s="5"/>
    </row>
    <row r="24" spans="1:28" s="3" customFormat="1" ht="28.5" customHeight="1" thickBot="1">
      <c r="A24" s="283" t="s">
        <v>53</v>
      </c>
      <c r="B24" s="284"/>
      <c r="C24" s="284"/>
      <c r="D24" s="284"/>
      <c r="E24" s="284"/>
      <c r="F24" s="284"/>
      <c r="G24" s="284"/>
      <c r="H24" s="284"/>
      <c r="I24" s="284"/>
      <c r="J24" s="284"/>
      <c r="K24" s="284"/>
      <c r="L24" s="284"/>
      <c r="M24" s="284"/>
      <c r="N24" s="284"/>
      <c r="O24" s="284"/>
      <c r="P24" s="284"/>
      <c r="Q24" s="284"/>
      <c r="R24" s="285"/>
      <c r="S24" s="6"/>
    </row>
    <row r="25" spans="1:28" s="3" customFormat="1" ht="3.75" customHeight="1">
      <c r="A25" s="20">
        <v>5</v>
      </c>
      <c r="B25" s="42" t="s">
        <v>50</v>
      </c>
      <c r="C25" s="42" t="s">
        <v>51</v>
      </c>
      <c r="D25" s="43" t="s">
        <v>52</v>
      </c>
      <c r="E25" s="105">
        <v>3</v>
      </c>
      <c r="F25" s="106" t="s">
        <v>31</v>
      </c>
      <c r="G25" s="152">
        <v>1</v>
      </c>
      <c r="H25" s="174" t="s">
        <v>25</v>
      </c>
      <c r="I25" s="53">
        <v>1</v>
      </c>
      <c r="J25" s="211">
        <v>43509</v>
      </c>
      <c r="K25" s="54" t="s">
        <v>123</v>
      </c>
      <c r="L25" s="90" t="s">
        <v>112</v>
      </c>
      <c r="M25" s="141">
        <v>1</v>
      </c>
      <c r="N25" s="141" t="s">
        <v>126</v>
      </c>
      <c r="O25" s="141"/>
      <c r="P25" s="141"/>
      <c r="Q25" s="137">
        <f>SUM(M25:P25)</f>
        <v>1</v>
      </c>
      <c r="R25" s="131" t="s">
        <v>130</v>
      </c>
      <c r="S25" s="6"/>
    </row>
    <row r="26" spans="1:28" s="3" customFormat="1" ht="361.5" customHeight="1" thickBot="1">
      <c r="A26" s="384">
        <v>6</v>
      </c>
      <c r="B26" s="305" t="s">
        <v>54</v>
      </c>
      <c r="C26" s="307" t="s">
        <v>64</v>
      </c>
      <c r="D26" s="309" t="s">
        <v>55</v>
      </c>
      <c r="E26" s="276">
        <v>4</v>
      </c>
      <c r="F26" s="299" t="s">
        <v>104</v>
      </c>
      <c r="G26" s="235">
        <v>4</v>
      </c>
      <c r="H26" s="327">
        <v>1</v>
      </c>
      <c r="I26" s="226">
        <v>3</v>
      </c>
      <c r="J26" s="225" t="s">
        <v>158</v>
      </c>
      <c r="K26" s="272" t="s">
        <v>150</v>
      </c>
      <c r="L26" s="241" t="s">
        <v>112</v>
      </c>
      <c r="M26" s="429">
        <v>1</v>
      </c>
      <c r="N26" s="429">
        <v>1</v>
      </c>
      <c r="O26" s="429">
        <v>1</v>
      </c>
      <c r="P26" s="429"/>
      <c r="Q26" s="239">
        <f>SUM(M26:P26)</f>
        <v>3</v>
      </c>
      <c r="R26" s="229" t="s">
        <v>167</v>
      </c>
      <c r="S26" s="6"/>
      <c r="AB26" s="41"/>
    </row>
    <row r="27" spans="1:28" s="3" customFormat="1" ht="39" hidden="1" customHeight="1" thickBot="1">
      <c r="A27" s="384"/>
      <c r="B27" s="305"/>
      <c r="C27" s="307"/>
      <c r="D27" s="309"/>
      <c r="E27" s="276"/>
      <c r="F27" s="300"/>
      <c r="G27" s="253"/>
      <c r="H27" s="328"/>
      <c r="I27" s="185"/>
      <c r="J27" s="183"/>
      <c r="K27" s="273"/>
      <c r="L27" s="242"/>
      <c r="M27" s="430"/>
      <c r="N27" s="430"/>
      <c r="O27" s="430"/>
      <c r="P27" s="430"/>
      <c r="Q27" s="239"/>
      <c r="R27" s="250"/>
      <c r="S27" s="6"/>
      <c r="AB27" s="41"/>
    </row>
    <row r="28" spans="1:28" s="3" customFormat="1" ht="3.75" hidden="1" customHeight="1" thickBot="1">
      <c r="A28" s="384"/>
      <c r="B28" s="305"/>
      <c r="C28" s="307"/>
      <c r="D28" s="309"/>
      <c r="E28" s="276"/>
      <c r="F28" s="300"/>
      <c r="G28" s="253"/>
      <c r="H28" s="328"/>
      <c r="I28" s="212">
        <v>1</v>
      </c>
      <c r="J28" s="213">
        <v>43551</v>
      </c>
      <c r="K28" s="273"/>
      <c r="L28" s="242"/>
      <c r="M28" s="430"/>
      <c r="N28" s="430"/>
      <c r="O28" s="430"/>
      <c r="P28" s="430"/>
      <c r="Q28" s="239"/>
      <c r="R28" s="250"/>
      <c r="S28" s="6"/>
      <c r="AB28" s="41"/>
    </row>
    <row r="29" spans="1:28" s="3" customFormat="1" ht="42.75" hidden="1" customHeight="1" thickBot="1">
      <c r="A29" s="385"/>
      <c r="B29" s="306"/>
      <c r="C29" s="308"/>
      <c r="D29" s="310"/>
      <c r="E29" s="277"/>
      <c r="F29" s="301"/>
      <c r="G29" s="282"/>
      <c r="H29" s="329"/>
      <c r="I29" s="186"/>
      <c r="J29" s="184"/>
      <c r="K29" s="275"/>
      <c r="L29" s="454"/>
      <c r="M29" s="455"/>
      <c r="N29" s="455"/>
      <c r="O29" s="455"/>
      <c r="P29" s="455"/>
      <c r="Q29" s="334"/>
      <c r="R29" s="333"/>
      <c r="S29" s="6"/>
      <c r="AB29" s="41"/>
    </row>
    <row r="30" spans="1:28" s="3" customFormat="1" ht="24" customHeight="1" thickBot="1">
      <c r="A30" s="283" t="s">
        <v>79</v>
      </c>
      <c r="B30" s="284"/>
      <c r="C30" s="284"/>
      <c r="D30" s="284"/>
      <c r="E30" s="284"/>
      <c r="F30" s="284"/>
      <c r="G30" s="284"/>
      <c r="H30" s="284"/>
      <c r="I30" s="284"/>
      <c r="J30" s="284"/>
      <c r="K30" s="284"/>
      <c r="L30" s="284"/>
      <c r="M30" s="284"/>
      <c r="N30" s="284"/>
      <c r="O30" s="284"/>
      <c r="P30" s="284"/>
      <c r="Q30" s="284"/>
      <c r="R30" s="285"/>
      <c r="S30" s="7"/>
    </row>
    <row r="31" spans="1:28" s="3" customFormat="1" ht="211.5" customHeight="1">
      <c r="A31" s="387">
        <v>7</v>
      </c>
      <c r="B31" s="190" t="s">
        <v>56</v>
      </c>
      <c r="C31" s="244" t="s">
        <v>144</v>
      </c>
      <c r="D31" s="354" t="s">
        <v>60</v>
      </c>
      <c r="E31" s="191">
        <v>12</v>
      </c>
      <c r="F31" s="302" t="s">
        <v>104</v>
      </c>
      <c r="G31" s="313">
        <v>4</v>
      </c>
      <c r="H31" s="314">
        <v>100</v>
      </c>
      <c r="I31" s="400">
        <v>3</v>
      </c>
      <c r="J31" s="332">
        <v>43495</v>
      </c>
      <c r="K31" s="403" t="s">
        <v>164</v>
      </c>
      <c r="L31" s="335" t="s">
        <v>112</v>
      </c>
      <c r="M31" s="336">
        <v>3</v>
      </c>
      <c r="N31" s="336">
        <v>3</v>
      </c>
      <c r="O31" s="336">
        <v>3</v>
      </c>
      <c r="P31" s="336"/>
      <c r="Q31" s="271">
        <f>SUM(M31:P31)</f>
        <v>9</v>
      </c>
      <c r="R31" s="378" t="s">
        <v>168</v>
      </c>
      <c r="S31" s="7"/>
    </row>
    <row r="32" spans="1:28" s="3" customFormat="1" ht="142.5" customHeight="1">
      <c r="A32" s="388"/>
      <c r="B32" s="292" t="s">
        <v>57</v>
      </c>
      <c r="C32" s="245"/>
      <c r="D32" s="355"/>
      <c r="E32" s="251">
        <v>4</v>
      </c>
      <c r="F32" s="303"/>
      <c r="G32" s="253"/>
      <c r="H32" s="287"/>
      <c r="I32" s="330"/>
      <c r="J32" s="255"/>
      <c r="K32" s="273"/>
      <c r="L32" s="297"/>
      <c r="M32" s="269"/>
      <c r="N32" s="269"/>
      <c r="O32" s="269"/>
      <c r="P32" s="269"/>
      <c r="Q32" s="248"/>
      <c r="R32" s="250"/>
      <c r="S32" s="6"/>
    </row>
    <row r="33" spans="1:54" s="3" customFormat="1" ht="73.5" customHeight="1">
      <c r="A33" s="388"/>
      <c r="B33" s="292"/>
      <c r="C33" s="245"/>
      <c r="D33" s="355"/>
      <c r="E33" s="251"/>
      <c r="F33" s="303"/>
      <c r="G33" s="253"/>
      <c r="H33" s="287"/>
      <c r="I33" s="330"/>
      <c r="J33" s="255"/>
      <c r="K33" s="273"/>
      <c r="L33" s="297"/>
      <c r="M33" s="269"/>
      <c r="N33" s="269"/>
      <c r="O33" s="269"/>
      <c r="P33" s="269"/>
      <c r="Q33" s="248"/>
      <c r="R33" s="250"/>
      <c r="S33" s="6"/>
    </row>
    <row r="34" spans="1:54" s="3" customFormat="1" ht="36" hidden="1" customHeight="1">
      <c r="A34" s="388"/>
      <c r="B34" s="292"/>
      <c r="C34" s="245"/>
      <c r="D34" s="355"/>
      <c r="E34" s="251"/>
      <c r="F34" s="303"/>
      <c r="G34" s="253"/>
      <c r="H34" s="287"/>
      <c r="I34" s="330"/>
      <c r="J34" s="255"/>
      <c r="K34" s="273"/>
      <c r="L34" s="297"/>
      <c r="M34" s="269"/>
      <c r="N34" s="269"/>
      <c r="O34" s="269"/>
      <c r="P34" s="269"/>
      <c r="Q34" s="248"/>
      <c r="R34" s="250"/>
      <c r="S34" s="6"/>
    </row>
    <row r="35" spans="1:54" s="3" customFormat="1" ht="25.5" hidden="1" customHeight="1">
      <c r="A35" s="388"/>
      <c r="B35" s="292"/>
      <c r="C35" s="245"/>
      <c r="D35" s="355"/>
      <c r="E35" s="251"/>
      <c r="F35" s="303"/>
      <c r="G35" s="253"/>
      <c r="H35" s="287"/>
      <c r="I35" s="330"/>
      <c r="J35" s="255"/>
      <c r="K35" s="273"/>
      <c r="L35" s="297"/>
      <c r="M35" s="269"/>
      <c r="N35" s="269"/>
      <c r="O35" s="269"/>
      <c r="P35" s="269"/>
      <c r="Q35" s="248"/>
      <c r="R35" s="250"/>
      <c r="S35" s="6"/>
    </row>
    <row r="36" spans="1:54" s="3" customFormat="1" ht="43.5" hidden="1" customHeight="1">
      <c r="A36" s="388"/>
      <c r="B36" s="44" t="s">
        <v>58</v>
      </c>
      <c r="C36" s="245"/>
      <c r="D36" s="355"/>
      <c r="E36" s="194">
        <v>4</v>
      </c>
      <c r="F36" s="303"/>
      <c r="G36" s="253"/>
      <c r="H36" s="287"/>
      <c r="I36" s="215">
        <v>1</v>
      </c>
      <c r="J36" s="214">
        <v>43495</v>
      </c>
      <c r="K36" s="273"/>
      <c r="L36" s="297"/>
      <c r="M36" s="269"/>
      <c r="N36" s="269"/>
      <c r="O36" s="269"/>
      <c r="P36" s="269"/>
      <c r="Q36" s="248"/>
      <c r="R36" s="250"/>
      <c r="S36" s="7"/>
    </row>
    <row r="37" spans="1:54" s="3" customFormat="1" ht="79.5" hidden="1" customHeight="1">
      <c r="A37" s="388"/>
      <c r="B37" s="292" t="s">
        <v>59</v>
      </c>
      <c r="C37" s="245"/>
      <c r="D37" s="355"/>
      <c r="E37" s="251">
        <v>4</v>
      </c>
      <c r="F37" s="303"/>
      <c r="G37" s="253"/>
      <c r="H37" s="287"/>
      <c r="I37" s="330" t="s">
        <v>154</v>
      </c>
      <c r="J37" s="261" t="s">
        <v>153</v>
      </c>
      <c r="K37" s="273"/>
      <c r="L37" s="297"/>
      <c r="M37" s="269"/>
      <c r="N37" s="269"/>
      <c r="O37" s="269"/>
      <c r="P37" s="269"/>
      <c r="Q37" s="248"/>
      <c r="R37" s="250"/>
      <c r="S37" s="7"/>
    </row>
    <row r="38" spans="1:54" s="3" customFormat="1" ht="27" hidden="1" customHeight="1">
      <c r="A38" s="389"/>
      <c r="B38" s="292"/>
      <c r="C38" s="246"/>
      <c r="D38" s="356"/>
      <c r="E38" s="252"/>
      <c r="F38" s="304"/>
      <c r="G38" s="236"/>
      <c r="H38" s="288"/>
      <c r="I38" s="331"/>
      <c r="J38" s="256"/>
      <c r="K38" s="404"/>
      <c r="L38" s="298"/>
      <c r="M38" s="270"/>
      <c r="N38" s="270"/>
      <c r="O38" s="270"/>
      <c r="P38" s="270"/>
      <c r="Q38" s="249"/>
      <c r="R38" s="230"/>
      <c r="S38" s="6"/>
    </row>
    <row r="39" spans="1:54" s="3" customFormat="1" ht="324.75" customHeight="1">
      <c r="A39" s="402">
        <v>8</v>
      </c>
      <c r="B39" s="147" t="s">
        <v>61</v>
      </c>
      <c r="C39" s="166" t="s">
        <v>64</v>
      </c>
      <c r="D39" s="268" t="s">
        <v>67</v>
      </c>
      <c r="E39" s="107">
        <f>+E40+E41</f>
        <v>4</v>
      </c>
      <c r="F39" s="235" t="s">
        <v>104</v>
      </c>
      <c r="G39" s="235">
        <v>4</v>
      </c>
      <c r="H39" s="286">
        <v>1</v>
      </c>
      <c r="I39" s="254">
        <v>3</v>
      </c>
      <c r="J39" s="259" t="s">
        <v>159</v>
      </c>
      <c r="K39" s="456" t="s">
        <v>151</v>
      </c>
      <c r="L39" s="296" t="s">
        <v>112</v>
      </c>
      <c r="M39" s="268">
        <v>1</v>
      </c>
      <c r="N39" s="268">
        <v>1</v>
      </c>
      <c r="O39" s="268">
        <v>1</v>
      </c>
      <c r="P39" s="268"/>
      <c r="Q39" s="247">
        <f>SUM(M39:P39)</f>
        <v>3</v>
      </c>
      <c r="R39" s="229" t="s">
        <v>169</v>
      </c>
      <c r="S39" s="6"/>
    </row>
    <row r="40" spans="1:54" s="3" customFormat="1" ht="51.75" customHeight="1">
      <c r="A40" s="388"/>
      <c r="B40" s="161" t="s">
        <v>62</v>
      </c>
      <c r="C40" s="166" t="s">
        <v>65</v>
      </c>
      <c r="D40" s="269"/>
      <c r="E40" s="194">
        <v>2</v>
      </c>
      <c r="F40" s="253"/>
      <c r="G40" s="253"/>
      <c r="H40" s="287"/>
      <c r="I40" s="255"/>
      <c r="J40" s="260"/>
      <c r="K40" s="457"/>
      <c r="L40" s="297"/>
      <c r="M40" s="269"/>
      <c r="N40" s="269"/>
      <c r="O40" s="269"/>
      <c r="P40" s="269"/>
      <c r="Q40" s="248"/>
      <c r="R40" s="250"/>
      <c r="S40" s="7"/>
    </row>
    <row r="41" spans="1:54" s="3" customFormat="1" ht="29.25" customHeight="1">
      <c r="A41" s="388"/>
      <c r="B41" s="292" t="s">
        <v>63</v>
      </c>
      <c r="C41" s="245" t="s">
        <v>66</v>
      </c>
      <c r="D41" s="269"/>
      <c r="E41" s="251">
        <v>2</v>
      </c>
      <c r="F41" s="253"/>
      <c r="G41" s="253"/>
      <c r="H41" s="287"/>
      <c r="I41" s="255"/>
      <c r="J41" s="257" t="s">
        <v>132</v>
      </c>
      <c r="K41" s="457"/>
      <c r="L41" s="297"/>
      <c r="M41" s="269"/>
      <c r="N41" s="269"/>
      <c r="O41" s="269"/>
      <c r="P41" s="269"/>
      <c r="Q41" s="248"/>
      <c r="R41" s="250"/>
      <c r="S41" s="7"/>
    </row>
    <row r="42" spans="1:54" s="3" customFormat="1" ht="51.75" customHeight="1">
      <c r="A42" s="389"/>
      <c r="B42" s="238"/>
      <c r="C42" s="246"/>
      <c r="D42" s="270"/>
      <c r="E42" s="252"/>
      <c r="F42" s="236"/>
      <c r="G42" s="236"/>
      <c r="H42" s="288"/>
      <c r="I42" s="256"/>
      <c r="J42" s="258"/>
      <c r="K42" s="458"/>
      <c r="L42" s="298"/>
      <c r="M42" s="270"/>
      <c r="N42" s="270"/>
      <c r="O42" s="270"/>
      <c r="P42" s="270"/>
      <c r="Q42" s="249"/>
      <c r="R42" s="230"/>
      <c r="S42" s="7"/>
    </row>
    <row r="43" spans="1:54" s="3" customFormat="1" ht="78.75" customHeight="1">
      <c r="A43" s="167">
        <v>9</v>
      </c>
      <c r="B43" s="161" t="s">
        <v>68</v>
      </c>
      <c r="C43" s="170" t="s">
        <v>145</v>
      </c>
      <c r="D43" s="170" t="s">
        <v>69</v>
      </c>
      <c r="E43" s="156">
        <v>5</v>
      </c>
      <c r="F43" s="176" t="s">
        <v>31</v>
      </c>
      <c r="G43" s="108">
        <v>1</v>
      </c>
      <c r="H43" s="112">
        <v>1</v>
      </c>
      <c r="I43" s="157"/>
      <c r="J43" s="158"/>
      <c r="K43" s="192"/>
      <c r="L43" s="149" t="s">
        <v>113</v>
      </c>
      <c r="M43" s="160"/>
      <c r="N43" s="160"/>
      <c r="O43" s="160"/>
      <c r="P43" s="160"/>
      <c r="Q43" s="148">
        <f>SUM(M43:P43)</f>
        <v>0</v>
      </c>
      <c r="R43" s="155"/>
      <c r="S43" s="6"/>
    </row>
    <row r="44" spans="1:54" s="3" customFormat="1" ht="409.5" customHeight="1">
      <c r="A44" s="231">
        <v>10</v>
      </c>
      <c r="B44" s="237" t="s">
        <v>70</v>
      </c>
      <c r="C44" s="233" t="s">
        <v>146</v>
      </c>
      <c r="D44" s="233" t="s">
        <v>71</v>
      </c>
      <c r="E44" s="235">
        <v>4</v>
      </c>
      <c r="F44" s="315" t="s">
        <v>30</v>
      </c>
      <c r="G44" s="235">
        <v>1</v>
      </c>
      <c r="H44" s="286">
        <v>50</v>
      </c>
      <c r="I44" s="224">
        <v>4</v>
      </c>
      <c r="J44" s="188" t="s">
        <v>155</v>
      </c>
      <c r="K44" s="272" t="s">
        <v>152</v>
      </c>
      <c r="L44" s="149" t="s">
        <v>115</v>
      </c>
      <c r="M44" s="268"/>
      <c r="N44" s="268"/>
      <c r="O44" s="268">
        <v>4</v>
      </c>
      <c r="P44" s="268"/>
      <c r="Q44" s="247">
        <f>SUM(M44:P44)</f>
        <v>4</v>
      </c>
      <c r="R44" s="229" t="s">
        <v>170</v>
      </c>
      <c r="S44" s="6"/>
    </row>
    <row r="45" spans="1:54" s="19" customFormat="1" ht="76.5" customHeight="1">
      <c r="A45" s="232"/>
      <c r="B45" s="238"/>
      <c r="C45" s="234"/>
      <c r="D45" s="234"/>
      <c r="E45" s="236"/>
      <c r="F45" s="316"/>
      <c r="G45" s="236"/>
      <c r="H45" s="288"/>
      <c r="I45" s="187"/>
      <c r="J45" s="189"/>
      <c r="K45" s="274"/>
      <c r="L45" s="150" t="s">
        <v>115</v>
      </c>
      <c r="M45" s="270"/>
      <c r="N45" s="270"/>
      <c r="O45" s="270"/>
      <c r="P45" s="270"/>
      <c r="Q45" s="249"/>
      <c r="R45" s="230"/>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39" customFormat="1" ht="23.25" customHeight="1">
      <c r="A46" s="391">
        <v>11</v>
      </c>
      <c r="B46" s="171" t="s">
        <v>72</v>
      </c>
      <c r="C46" s="394" t="s">
        <v>73</v>
      </c>
      <c r="D46" s="394" t="s">
        <v>74</v>
      </c>
      <c r="E46" s="109">
        <f>+E47+E48</f>
        <v>8</v>
      </c>
      <c r="F46" s="178"/>
      <c r="G46" s="278">
        <v>1</v>
      </c>
      <c r="H46" s="280">
        <v>60</v>
      </c>
      <c r="I46" s="459"/>
      <c r="J46" s="311"/>
      <c r="K46" s="272" t="s">
        <v>156</v>
      </c>
      <c r="L46" s="296" t="s">
        <v>115</v>
      </c>
      <c r="M46" s="265">
        <v>1</v>
      </c>
      <c r="N46" s="268">
        <v>1</v>
      </c>
      <c r="O46" s="268">
        <v>5</v>
      </c>
      <c r="P46" s="268"/>
      <c r="Q46" s="247">
        <f>SUM(M46:P46)</f>
        <v>7</v>
      </c>
      <c r="R46" s="229" t="s">
        <v>174</v>
      </c>
    </row>
    <row r="47" spans="1:54" s="39" customFormat="1" ht="35.25" customHeight="1">
      <c r="A47" s="392"/>
      <c r="B47" s="172" t="s">
        <v>75</v>
      </c>
      <c r="C47" s="395"/>
      <c r="D47" s="395"/>
      <c r="E47" s="194">
        <v>4</v>
      </c>
      <c r="F47" s="195" t="s">
        <v>30</v>
      </c>
      <c r="G47" s="279"/>
      <c r="H47" s="281"/>
      <c r="I47" s="460"/>
      <c r="J47" s="312"/>
      <c r="K47" s="273"/>
      <c r="L47" s="297"/>
      <c r="M47" s="266"/>
      <c r="N47" s="269"/>
      <c r="O47" s="269"/>
      <c r="P47" s="269"/>
      <c r="Q47" s="248"/>
      <c r="R47" s="250"/>
    </row>
    <row r="48" spans="1:54" s="39" customFormat="1" ht="409.6" customHeight="1">
      <c r="A48" s="393"/>
      <c r="B48" s="173" t="s">
        <v>76</v>
      </c>
      <c r="C48" s="396"/>
      <c r="D48" s="396"/>
      <c r="E48" s="194">
        <v>4</v>
      </c>
      <c r="F48" s="153" t="s">
        <v>104</v>
      </c>
      <c r="G48" s="110">
        <v>4</v>
      </c>
      <c r="H48" s="115" t="s">
        <v>25</v>
      </c>
      <c r="I48" s="216">
        <v>3</v>
      </c>
      <c r="J48" s="217" t="s">
        <v>160</v>
      </c>
      <c r="K48" s="274"/>
      <c r="L48" s="220" t="s">
        <v>112</v>
      </c>
      <c r="M48" s="267"/>
      <c r="N48" s="270"/>
      <c r="O48" s="270"/>
      <c r="P48" s="270"/>
      <c r="Q48" s="249"/>
      <c r="R48" s="230"/>
    </row>
    <row r="49" spans="1:54" s="19" customFormat="1" ht="21" customHeight="1">
      <c r="A49" s="231">
        <v>12</v>
      </c>
      <c r="B49" s="237" t="s">
        <v>77</v>
      </c>
      <c r="C49" s="233" t="s">
        <v>44</v>
      </c>
      <c r="D49" s="233" t="s">
        <v>78</v>
      </c>
      <c r="E49" s="235">
        <v>4</v>
      </c>
      <c r="F49" s="253" t="s">
        <v>28</v>
      </c>
      <c r="G49" s="235">
        <v>1</v>
      </c>
      <c r="H49" s="286">
        <v>80</v>
      </c>
      <c r="I49" s="254">
        <v>1</v>
      </c>
      <c r="J49" s="259">
        <v>43532</v>
      </c>
      <c r="K49" s="289" t="s">
        <v>147</v>
      </c>
      <c r="L49" s="297" t="s">
        <v>115</v>
      </c>
      <c r="M49" s="268">
        <v>4</v>
      </c>
      <c r="N49" s="268" t="s">
        <v>126</v>
      </c>
      <c r="O49" s="268" t="s">
        <v>126</v>
      </c>
      <c r="P49" s="268" t="s">
        <v>126</v>
      </c>
      <c r="Q49" s="247">
        <f>SUM(M49:P49)</f>
        <v>4</v>
      </c>
      <c r="R49" s="229" t="s">
        <v>127</v>
      </c>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19" customFormat="1" ht="23.25" customHeight="1">
      <c r="A50" s="339"/>
      <c r="B50" s="292"/>
      <c r="C50" s="390"/>
      <c r="D50" s="390"/>
      <c r="E50" s="253"/>
      <c r="F50" s="253"/>
      <c r="G50" s="253"/>
      <c r="H50" s="287"/>
      <c r="I50" s="255"/>
      <c r="J50" s="260"/>
      <c r="K50" s="290"/>
      <c r="L50" s="297"/>
      <c r="M50" s="269"/>
      <c r="N50" s="269"/>
      <c r="O50" s="269"/>
      <c r="P50" s="269"/>
      <c r="Q50" s="248"/>
      <c r="R50" s="250"/>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19" customFormat="1" ht="16.5" customHeight="1">
      <c r="A51" s="339"/>
      <c r="B51" s="292"/>
      <c r="C51" s="390"/>
      <c r="D51" s="390"/>
      <c r="E51" s="253"/>
      <c r="F51" s="253"/>
      <c r="G51" s="253"/>
      <c r="H51" s="287"/>
      <c r="I51" s="255"/>
      <c r="J51" s="260"/>
      <c r="K51" s="290"/>
      <c r="L51" s="297"/>
      <c r="M51" s="269"/>
      <c r="N51" s="269"/>
      <c r="O51" s="269"/>
      <c r="P51" s="269"/>
      <c r="Q51" s="248"/>
      <c r="R51" s="250"/>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19" customFormat="1" ht="23.25" customHeight="1">
      <c r="A52" s="339"/>
      <c r="B52" s="292"/>
      <c r="C52" s="390"/>
      <c r="D52" s="390"/>
      <c r="E52" s="253"/>
      <c r="F52" s="253"/>
      <c r="G52" s="253"/>
      <c r="H52" s="287"/>
      <c r="I52" s="255"/>
      <c r="J52" s="260"/>
      <c r="K52" s="290"/>
      <c r="L52" s="297"/>
      <c r="M52" s="269"/>
      <c r="N52" s="269"/>
      <c r="O52" s="269"/>
      <c r="P52" s="269"/>
      <c r="Q52" s="248"/>
      <c r="R52" s="250"/>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19" customFormat="1" ht="23.25" customHeight="1">
      <c r="A53" s="232"/>
      <c r="B53" s="238"/>
      <c r="C53" s="234"/>
      <c r="D53" s="234"/>
      <c r="E53" s="253"/>
      <c r="F53" s="236"/>
      <c r="G53" s="236"/>
      <c r="H53" s="288"/>
      <c r="I53" s="256"/>
      <c r="J53" s="258"/>
      <c r="K53" s="291"/>
      <c r="L53" s="298"/>
      <c r="M53" s="270"/>
      <c r="N53" s="270"/>
      <c r="O53" s="270"/>
      <c r="P53" s="270"/>
      <c r="Q53" s="249"/>
      <c r="R53" s="230"/>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19" customFormat="1" ht="100.5" customHeight="1">
      <c r="A54" s="231">
        <v>13</v>
      </c>
      <c r="B54" s="237" t="s">
        <v>80</v>
      </c>
      <c r="C54" s="268" t="s">
        <v>148</v>
      </c>
      <c r="D54" s="293" t="s">
        <v>81</v>
      </c>
      <c r="E54" s="235">
        <v>4</v>
      </c>
      <c r="F54" s="235" t="s">
        <v>31</v>
      </c>
      <c r="G54" s="235">
        <v>1</v>
      </c>
      <c r="H54" s="286" t="s">
        <v>25</v>
      </c>
      <c r="I54" s="254"/>
      <c r="J54" s="401"/>
      <c r="K54" s="289"/>
      <c r="L54" s="296" t="s">
        <v>113</v>
      </c>
      <c r="M54" s="268"/>
      <c r="N54" s="268"/>
      <c r="O54" s="268"/>
      <c r="P54" s="268"/>
      <c r="Q54" s="247">
        <f>SUM(M54:P54)</f>
        <v>0</v>
      </c>
      <c r="R54" s="229"/>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19" customFormat="1" ht="32.25" customHeight="1">
      <c r="A55" s="339"/>
      <c r="B55" s="292"/>
      <c r="C55" s="269"/>
      <c r="D55" s="294"/>
      <c r="E55" s="253"/>
      <c r="F55" s="253"/>
      <c r="G55" s="253"/>
      <c r="H55" s="287"/>
      <c r="I55" s="255"/>
      <c r="J55" s="260"/>
      <c r="K55" s="290"/>
      <c r="L55" s="297"/>
      <c r="M55" s="269"/>
      <c r="N55" s="269"/>
      <c r="O55" s="269"/>
      <c r="P55" s="269"/>
      <c r="Q55" s="248"/>
      <c r="R55" s="250"/>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19" customFormat="1" ht="23.25" customHeight="1">
      <c r="A56" s="339"/>
      <c r="B56" s="292"/>
      <c r="C56" s="269"/>
      <c r="D56" s="294"/>
      <c r="E56" s="253"/>
      <c r="F56" s="253"/>
      <c r="G56" s="253"/>
      <c r="H56" s="287"/>
      <c r="I56" s="255"/>
      <c r="J56" s="260"/>
      <c r="K56" s="290"/>
      <c r="L56" s="297"/>
      <c r="M56" s="269"/>
      <c r="N56" s="269"/>
      <c r="O56" s="269"/>
      <c r="P56" s="269"/>
      <c r="Q56" s="248"/>
      <c r="R56" s="250"/>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19" customFormat="1" ht="32.25" customHeight="1">
      <c r="A57" s="339"/>
      <c r="B57" s="292"/>
      <c r="C57" s="269"/>
      <c r="D57" s="294"/>
      <c r="E57" s="253"/>
      <c r="F57" s="253"/>
      <c r="G57" s="253"/>
      <c r="H57" s="287"/>
      <c r="I57" s="255"/>
      <c r="J57" s="260"/>
      <c r="K57" s="290"/>
      <c r="L57" s="297"/>
      <c r="M57" s="269"/>
      <c r="N57" s="269"/>
      <c r="O57" s="269"/>
      <c r="P57" s="269"/>
      <c r="Q57" s="248"/>
      <c r="R57" s="250"/>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19" customFormat="1" ht="32.25" customHeight="1">
      <c r="A58" s="232"/>
      <c r="B58" s="238"/>
      <c r="C58" s="270"/>
      <c r="D58" s="295"/>
      <c r="E58" s="236"/>
      <c r="F58" s="236"/>
      <c r="G58" s="236"/>
      <c r="H58" s="288"/>
      <c r="I58" s="256"/>
      <c r="J58" s="258"/>
      <c r="K58" s="291"/>
      <c r="L58" s="298"/>
      <c r="M58" s="270"/>
      <c r="N58" s="270"/>
      <c r="O58" s="270"/>
      <c r="P58" s="270"/>
      <c r="Q58" s="249"/>
      <c r="R58" s="230"/>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19" customFormat="1" ht="88.5" customHeight="1">
      <c r="A59" s="168">
        <v>14</v>
      </c>
      <c r="B59" s="162" t="s">
        <v>82</v>
      </c>
      <c r="C59" s="164" t="s">
        <v>83</v>
      </c>
      <c r="D59" s="164" t="s">
        <v>81</v>
      </c>
      <c r="E59" s="153">
        <v>3</v>
      </c>
      <c r="F59" s="108" t="s">
        <v>31</v>
      </c>
      <c r="G59" s="108">
        <v>1</v>
      </c>
      <c r="H59" s="112" t="s">
        <v>25</v>
      </c>
      <c r="I59" s="121"/>
      <c r="J59" s="55"/>
      <c r="K59" s="122"/>
      <c r="L59" s="126" t="s">
        <v>113</v>
      </c>
      <c r="M59" s="143"/>
      <c r="N59" s="143"/>
      <c r="O59" s="143"/>
      <c r="P59" s="143"/>
      <c r="Q59" s="133">
        <f>SUM(M59:P59)</f>
        <v>0</v>
      </c>
      <c r="R59" s="127"/>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19" customFormat="1" ht="125.25" customHeight="1" thickBot="1">
      <c r="A60" s="169">
        <v>15</v>
      </c>
      <c r="B60" s="163" t="s">
        <v>84</v>
      </c>
      <c r="C60" s="165" t="s">
        <v>83</v>
      </c>
      <c r="D60" s="165" t="s">
        <v>85</v>
      </c>
      <c r="E60" s="113">
        <v>3</v>
      </c>
      <c r="F60" s="113" t="s">
        <v>31</v>
      </c>
      <c r="G60" s="113">
        <v>1</v>
      </c>
      <c r="H60" s="114" t="s">
        <v>25</v>
      </c>
      <c r="I60" s="123"/>
      <c r="J60" s="124"/>
      <c r="K60" s="125"/>
      <c r="L60" s="128" t="s">
        <v>113</v>
      </c>
      <c r="M60" s="144"/>
      <c r="N60" s="144"/>
      <c r="O60" s="144"/>
      <c r="P60" s="144"/>
      <c r="Q60" s="134">
        <f>SUM(M60:P60)</f>
        <v>0</v>
      </c>
      <c r="R60" s="129"/>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19" customFormat="1" ht="24" customHeight="1" thickBot="1">
      <c r="A61" s="283" t="s">
        <v>86</v>
      </c>
      <c r="B61" s="284"/>
      <c r="C61" s="284"/>
      <c r="D61" s="284"/>
      <c r="E61" s="284"/>
      <c r="F61" s="284"/>
      <c r="G61" s="284"/>
      <c r="H61" s="284"/>
      <c r="I61" s="284"/>
      <c r="J61" s="284"/>
      <c r="K61" s="284"/>
      <c r="L61" s="284"/>
      <c r="M61" s="284"/>
      <c r="N61" s="284"/>
      <c r="O61" s="284"/>
      <c r="P61" s="284"/>
      <c r="Q61" s="284"/>
      <c r="R61" s="285"/>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19" customFormat="1" ht="365.25" customHeight="1">
      <c r="A62" s="20">
        <v>16</v>
      </c>
      <c r="B62" s="42" t="s">
        <v>87</v>
      </c>
      <c r="C62" s="42" t="s">
        <v>88</v>
      </c>
      <c r="D62" s="116" t="s">
        <v>89</v>
      </c>
      <c r="E62" s="105">
        <v>12</v>
      </c>
      <c r="F62" s="105" t="s">
        <v>104</v>
      </c>
      <c r="G62" s="105">
        <v>12</v>
      </c>
      <c r="H62" s="117">
        <v>4</v>
      </c>
      <c r="I62" s="119">
        <v>21</v>
      </c>
      <c r="J62" s="120" t="s">
        <v>163</v>
      </c>
      <c r="K62" s="193" t="s">
        <v>161</v>
      </c>
      <c r="L62" s="130" t="s">
        <v>112</v>
      </c>
      <c r="M62" s="145">
        <v>3</v>
      </c>
      <c r="N62" s="145">
        <v>3</v>
      </c>
      <c r="O62" s="145">
        <v>3</v>
      </c>
      <c r="P62" s="145"/>
      <c r="Q62" s="138">
        <f t="shared" ref="Q62:Q67" si="0">SUM(M62:P62)</f>
        <v>9</v>
      </c>
      <c r="R62" s="131" t="s">
        <v>171</v>
      </c>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19" customFormat="1" ht="198" customHeight="1">
      <c r="A63" s="168">
        <v>17</v>
      </c>
      <c r="B63" s="162" t="s">
        <v>90</v>
      </c>
      <c r="C63" s="162" t="s">
        <v>91</v>
      </c>
      <c r="D63" s="40" t="s">
        <v>92</v>
      </c>
      <c r="E63" s="108">
        <v>4</v>
      </c>
      <c r="F63" s="108" t="s">
        <v>30</v>
      </c>
      <c r="G63" s="108">
        <v>1</v>
      </c>
      <c r="H63" s="112" t="s">
        <v>25</v>
      </c>
      <c r="I63" s="121">
        <v>1</v>
      </c>
      <c r="J63" s="227">
        <v>43698</v>
      </c>
      <c r="K63" s="192" t="s">
        <v>157</v>
      </c>
      <c r="L63" s="151" t="s">
        <v>112</v>
      </c>
      <c r="M63" s="159"/>
      <c r="N63" s="159"/>
      <c r="O63" s="159">
        <v>2</v>
      </c>
      <c r="P63" s="159"/>
      <c r="Q63" s="139">
        <f t="shared" si="0"/>
        <v>2</v>
      </c>
      <c r="R63" s="127" t="s">
        <v>172</v>
      </c>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205" customFormat="1" ht="177.75" customHeight="1">
      <c r="A64" s="196">
        <v>18</v>
      </c>
      <c r="B64" s="197" t="s">
        <v>93</v>
      </c>
      <c r="C64" s="198" t="s">
        <v>136</v>
      </c>
      <c r="D64" s="199" t="s">
        <v>137</v>
      </c>
      <c r="E64" s="200">
        <v>2</v>
      </c>
      <c r="F64" s="200" t="s">
        <v>104</v>
      </c>
      <c r="G64" s="200">
        <v>4</v>
      </c>
      <c r="H64" s="201" t="s">
        <v>25</v>
      </c>
      <c r="I64" s="196">
        <v>1</v>
      </c>
      <c r="J64" s="218">
        <v>43544</v>
      </c>
      <c r="K64" s="202" t="s">
        <v>124</v>
      </c>
      <c r="L64" s="203" t="s">
        <v>115</v>
      </c>
      <c r="M64" s="204">
        <v>2</v>
      </c>
      <c r="N64" s="204" t="s">
        <v>126</v>
      </c>
      <c r="O64" s="204" t="s">
        <v>126</v>
      </c>
      <c r="P64" s="204" t="s">
        <v>126</v>
      </c>
      <c r="Q64" s="139">
        <f t="shared" si="0"/>
        <v>2</v>
      </c>
      <c r="R64" s="201" t="s">
        <v>128</v>
      </c>
    </row>
    <row r="65" spans="1:54" s="19" customFormat="1" ht="80.25" customHeight="1">
      <c r="A65" s="168">
        <v>19</v>
      </c>
      <c r="B65" s="162" t="s">
        <v>94</v>
      </c>
      <c r="C65" s="162" t="s">
        <v>95</v>
      </c>
      <c r="D65" s="40" t="s">
        <v>96</v>
      </c>
      <c r="E65" s="108">
        <v>1</v>
      </c>
      <c r="F65" s="108" t="s">
        <v>30</v>
      </c>
      <c r="G65" s="108">
        <v>1</v>
      </c>
      <c r="H65" s="112">
        <v>3</v>
      </c>
      <c r="I65" s="121">
        <v>1</v>
      </c>
      <c r="J65" s="227">
        <v>43712</v>
      </c>
      <c r="K65" s="122" t="s">
        <v>165</v>
      </c>
      <c r="L65" s="151" t="s">
        <v>113</v>
      </c>
      <c r="M65" s="159"/>
      <c r="N65" s="159"/>
      <c r="O65" s="159"/>
      <c r="P65" s="159"/>
      <c r="Q65" s="139">
        <f t="shared" si="0"/>
        <v>0</v>
      </c>
      <c r="R65" s="127" t="s">
        <v>173</v>
      </c>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19" customFormat="1" ht="155.25" customHeight="1">
      <c r="A66" s="168">
        <v>20</v>
      </c>
      <c r="B66" s="162" t="s">
        <v>97</v>
      </c>
      <c r="C66" s="162" t="s">
        <v>99</v>
      </c>
      <c r="D66" s="45" t="s">
        <v>100</v>
      </c>
      <c r="E66" s="108">
        <v>4</v>
      </c>
      <c r="F66" s="108" t="s">
        <v>31</v>
      </c>
      <c r="G66" s="108">
        <v>1</v>
      </c>
      <c r="H66" s="112">
        <v>7</v>
      </c>
      <c r="I66" s="121"/>
      <c r="J66" s="55"/>
      <c r="K66" s="122"/>
      <c r="L66" s="151" t="s">
        <v>113</v>
      </c>
      <c r="M66" s="159"/>
      <c r="N66" s="159"/>
      <c r="O66" s="159"/>
      <c r="P66" s="159"/>
      <c r="Q66" s="139">
        <f t="shared" si="0"/>
        <v>0</v>
      </c>
      <c r="R66" s="127"/>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19" customFormat="1" ht="261.75" customHeight="1" thickBot="1">
      <c r="A67" s="169">
        <v>21</v>
      </c>
      <c r="B67" s="163" t="s">
        <v>101</v>
      </c>
      <c r="C67" s="163" t="s">
        <v>98</v>
      </c>
      <c r="D67" s="118" t="s">
        <v>102</v>
      </c>
      <c r="E67" s="113"/>
      <c r="F67" s="113"/>
      <c r="G67" s="113"/>
      <c r="H67" s="114"/>
      <c r="I67" s="123">
        <v>3</v>
      </c>
      <c r="J67" s="219" t="s">
        <v>134</v>
      </c>
      <c r="K67" s="228" t="s">
        <v>162</v>
      </c>
      <c r="L67" s="132" t="s">
        <v>113</v>
      </c>
      <c r="M67" s="146"/>
      <c r="N67" s="146"/>
      <c r="O67" s="146"/>
      <c r="P67" s="146"/>
      <c r="Q67" s="140">
        <f t="shared" si="0"/>
        <v>0</v>
      </c>
      <c r="R67" s="129"/>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58" customFormat="1" ht="41.25" customHeight="1" thickBot="1">
      <c r="A68" s="59"/>
      <c r="B68" s="60"/>
      <c r="C68" s="60"/>
      <c r="D68" s="60"/>
      <c r="E68" s="60"/>
      <c r="F68" s="61"/>
      <c r="G68" s="61"/>
      <c r="H68" s="61"/>
      <c r="I68" s="386" t="s">
        <v>106</v>
      </c>
      <c r="J68" s="386"/>
      <c r="K68" s="386"/>
      <c r="L68" s="386"/>
      <c r="M68" s="93"/>
      <c r="N68" s="93"/>
      <c r="O68" s="93"/>
      <c r="P68" s="93"/>
      <c r="Q68" s="223">
        <f>Q67+Q66+Q65+Q64+Q62+Q63+Q60+Q59+Q54+Q49+Q46+Q44+Q43+Q39+Q31+Q26+Q25+Q21+Q17+Q16+Q15</f>
        <v>66</v>
      </c>
      <c r="R68" s="62"/>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s="19" customFormat="1" ht="23.25">
      <c r="A69" s="18"/>
      <c r="B69" s="18"/>
      <c r="C69" s="18"/>
      <c r="D69" s="18"/>
      <c r="E69" s="18"/>
      <c r="F69" s="23"/>
      <c r="G69" s="23"/>
      <c r="H69" s="23"/>
      <c r="I69" s="23"/>
      <c r="J69" s="23"/>
      <c r="K69" s="23"/>
      <c r="L69" s="23"/>
      <c r="M69" s="23"/>
      <c r="N69" s="23"/>
      <c r="O69" s="23"/>
      <c r="P69" s="23"/>
      <c r="Q69" s="23"/>
      <c r="R69" s="23"/>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row>
    <row r="70" spans="1:54" s="19" customFormat="1" ht="204" customHeight="1">
      <c r="A70" s="18"/>
      <c r="B70" s="18"/>
      <c r="C70" s="18"/>
      <c r="D70" s="18"/>
      <c r="E70" s="18"/>
      <c r="F70" s="23"/>
      <c r="G70" s="23"/>
      <c r="H70" s="23"/>
      <c r="I70" s="23"/>
      <c r="J70" s="23"/>
      <c r="K70" s="23"/>
      <c r="L70" s="23"/>
      <c r="M70" s="23"/>
      <c r="N70" s="23"/>
      <c r="O70" s="23"/>
      <c r="P70" s="23"/>
      <c r="Q70" s="23"/>
      <c r="R70" s="23"/>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19" customFormat="1" ht="153" customHeight="1">
      <c r="A71" s="18"/>
      <c r="B71" s="18"/>
      <c r="C71" s="18"/>
      <c r="D71" s="18"/>
      <c r="E71" s="18"/>
      <c r="F71" s="23"/>
      <c r="G71" s="23"/>
      <c r="H71" s="23"/>
      <c r="I71" s="23"/>
      <c r="J71" s="23"/>
      <c r="K71" s="23"/>
      <c r="L71" s="23"/>
      <c r="M71" s="23"/>
      <c r="N71" s="23"/>
      <c r="O71" s="23"/>
      <c r="P71" s="23"/>
      <c r="Q71" s="23"/>
      <c r="R71" s="23"/>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row>
    <row r="72" spans="1:54" s="19" customFormat="1" ht="166.5" customHeight="1">
      <c r="A72" s="18"/>
      <c r="B72" s="18"/>
      <c r="C72" s="18"/>
      <c r="D72" s="18"/>
      <c r="E72" s="18"/>
      <c r="F72" s="23"/>
      <c r="G72" s="23"/>
      <c r="H72" s="23"/>
      <c r="I72" s="23"/>
      <c r="J72" s="23"/>
      <c r="K72" s="23"/>
      <c r="L72" s="23"/>
      <c r="M72" s="23"/>
      <c r="N72" s="23"/>
      <c r="O72" s="23"/>
      <c r="P72" s="23"/>
      <c r="Q72" s="23"/>
      <c r="R72" s="23"/>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row>
  </sheetData>
  <sheetProtection formatCells="0" formatColumns="0" formatRows="0"/>
  <protectedRanges>
    <protectedRange sqref="D62:F62" name="Actividad 13_4"/>
    <protectedRange sqref="D46:D48 G45:H48 D44:E44" name="Actividad 11_4"/>
    <protectedRange sqref="B25:C29" name="Actividad 4_4"/>
    <protectedRange sqref="B36:D36 L36:R36 F36:J36" name="Actividad 6_4"/>
    <protectedRange sqref="E46 L37:R39 B39:E39 G39:J39 B37:J38" name="actividad 7_4"/>
    <protectedRange sqref="B32:E35 G32:I35 F33:F35 F31:I31 Q31:R35 L31:P31 L33:P35 B31:D31 J31:J35" name="Actividad 5_4"/>
    <protectedRange sqref="B15:C23 F25 D15 F43:F44 D21:R23" name="Actividad 1_4"/>
    <protectedRange sqref="R65 J65:K67 Q65:Q67" name="Actividad 16_2_1"/>
    <protectedRange sqref="Q64:R64" name="Actividad 15_2_1"/>
    <protectedRange sqref="L62:Q62 L46:P48 L63:P67" name="Actividad 13_2_1"/>
    <protectedRange sqref="Q46:R48 J45:J48 Q44 L45:P45 R45" name="Actividad 11_2_1"/>
    <protectedRange sqref="Q15:Q16 I25:Q25 I27:J29 L26:Q29" name="Actividad 4_2_1"/>
    <protectedRange sqref="AB26:AB29 I16:J16 J17:K20 L19:P20 Q17:Q20 K26:K29 K46 K48 K31:K44 K62 K64 J15:P15 L16:P17 J26" name="Actividad 1_2_1"/>
    <protectedRange sqref="Q63:R63" name="Actividad 14_2_1"/>
    <protectedRange sqref="L69:R72" name="Actividad 17_2_1"/>
    <protectedRange sqref="S68:T68" name="Actividad 16_3_1"/>
    <protectedRange sqref="S66:T67" name="Actividad 15_3_1"/>
    <protectedRange sqref="S63:T63" name="Actividad 13_3_1"/>
    <protectedRange sqref="S49:T52" name="Actividad 11_3_1"/>
    <protectedRange sqref="S24" name="Actividad 2_3_1"/>
    <protectedRange sqref="S26:S31 R25:R29" name="Actividad 4_3_1"/>
    <protectedRange sqref="S38" name="Actividad 6_3_1"/>
    <protectedRange sqref="S32:S42" name="actividad 7_3_1"/>
    <protectedRange sqref="S32:S37" name="Actividad 5_3_1"/>
    <protectedRange sqref="S25" name="Actividad 3_3_1"/>
    <protectedRange sqref="R16:R20 S21:S23" name="Actividad 1_3_1"/>
    <protectedRange sqref="S43:S44" name="Actividad 9_3_1"/>
    <protectedRange sqref="S53:T61" name="Actividad 12_3_1"/>
    <protectedRange sqref="S65:T65" name="Actividad 14_3_1"/>
    <protectedRange sqref="S70:T72" name="Actividad 17_3_1"/>
    <protectedRange sqref="Q8 I2:I8 K2:K8 J2:J7" name="logo_2"/>
    <protectedRange sqref="A10:S10" name="nombre institucion_2"/>
  </protectedRanges>
  <autoFilter ref="A12:R68" xr:uid="{00000000-0009-0000-0000-000000000000}"/>
  <mergeCells count="196">
    <mergeCell ref="M54:M58"/>
    <mergeCell ref="N54:N58"/>
    <mergeCell ref="O54:O58"/>
    <mergeCell ref="P54:P58"/>
    <mergeCell ref="D12:D13"/>
    <mergeCell ref="G17:G20"/>
    <mergeCell ref="F21:F23"/>
    <mergeCell ref="N31:N38"/>
    <mergeCell ref="O31:O38"/>
    <mergeCell ref="P31:P38"/>
    <mergeCell ref="L26:L29"/>
    <mergeCell ref="P39:P42"/>
    <mergeCell ref="M44:M45"/>
    <mergeCell ref="N44:N45"/>
    <mergeCell ref="O44:O45"/>
    <mergeCell ref="P44:P45"/>
    <mergeCell ref="M26:M29"/>
    <mergeCell ref="N26:N29"/>
    <mergeCell ref="O26:O29"/>
    <mergeCell ref="P26:P29"/>
    <mergeCell ref="K39:K42"/>
    <mergeCell ref="K46:K48"/>
    <mergeCell ref="K44:K45"/>
    <mergeCell ref="I46:I47"/>
    <mergeCell ref="C12:C13"/>
    <mergeCell ref="R12:R13"/>
    <mergeCell ref="B12:B13"/>
    <mergeCell ref="A12:A13"/>
    <mergeCell ref="M17:M20"/>
    <mergeCell ref="N17:N20"/>
    <mergeCell ref="O17:O20"/>
    <mergeCell ref="P17:P20"/>
    <mergeCell ref="M12:Q12"/>
    <mergeCell ref="L12:L13"/>
    <mergeCell ref="K12:K13"/>
    <mergeCell ref="J12:J13"/>
    <mergeCell ref="I12:I13"/>
    <mergeCell ref="H12:H13"/>
    <mergeCell ref="G12:G13"/>
    <mergeCell ref="F12:F13"/>
    <mergeCell ref="E12:E13"/>
    <mergeCell ref="A17:A20"/>
    <mergeCell ref="B17:B20"/>
    <mergeCell ref="C17:C20"/>
    <mergeCell ref="E17:E20"/>
    <mergeCell ref="H17:H20"/>
    <mergeCell ref="F17:F20"/>
    <mergeCell ref="D17:D20"/>
    <mergeCell ref="Q8:R8"/>
    <mergeCell ref="Q9:R9"/>
    <mergeCell ref="A2:R2"/>
    <mergeCell ref="A3:R3"/>
    <mergeCell ref="A4:R4"/>
    <mergeCell ref="A5:R5"/>
    <mergeCell ref="A8:D8"/>
    <mergeCell ref="A7:R7"/>
    <mergeCell ref="A11:H11"/>
    <mergeCell ref="I68:L68"/>
    <mergeCell ref="A49:A53"/>
    <mergeCell ref="A31:A38"/>
    <mergeCell ref="C49:C53"/>
    <mergeCell ref="A46:A48"/>
    <mergeCell ref="C46:C48"/>
    <mergeCell ref="D49:D53"/>
    <mergeCell ref="Q21:Q23"/>
    <mergeCell ref="B37:B38"/>
    <mergeCell ref="Q49:Q53"/>
    <mergeCell ref="D46:D48"/>
    <mergeCell ref="I31:I35"/>
    <mergeCell ref="F54:F58"/>
    <mergeCell ref="G54:G58"/>
    <mergeCell ref="H54:H58"/>
    <mergeCell ref="I54:I58"/>
    <mergeCell ref="J54:J58"/>
    <mergeCell ref="B49:B53"/>
    <mergeCell ref="E49:E53"/>
    <mergeCell ref="A54:A58"/>
    <mergeCell ref="A39:A42"/>
    <mergeCell ref="B41:B42"/>
    <mergeCell ref="E32:E35"/>
    <mergeCell ref="K31:K38"/>
    <mergeCell ref="A1:U1"/>
    <mergeCell ref="E37:E38"/>
    <mergeCell ref="A10:S10"/>
    <mergeCell ref="A21:A23"/>
    <mergeCell ref="J8:L8"/>
    <mergeCell ref="E8:I8"/>
    <mergeCell ref="I11:K11"/>
    <mergeCell ref="J9:L9"/>
    <mergeCell ref="C21:C23"/>
    <mergeCell ref="D21:D23"/>
    <mergeCell ref="D31:D38"/>
    <mergeCell ref="T7:W7"/>
    <mergeCell ref="V12:W12"/>
    <mergeCell ref="L11:R11"/>
    <mergeCell ref="E9:I9"/>
    <mergeCell ref="A14:R14"/>
    <mergeCell ref="R21:R23"/>
    <mergeCell ref="A9:D9"/>
    <mergeCell ref="J21:J23"/>
    <mergeCell ref="R31:R38"/>
    <mergeCell ref="B21:B23"/>
    <mergeCell ref="E21:E23"/>
    <mergeCell ref="G21:G23"/>
    <mergeCell ref="A26:A29"/>
    <mergeCell ref="R54:R58"/>
    <mergeCell ref="H21:H23"/>
    <mergeCell ref="I21:I23"/>
    <mergeCell ref="K21:K23"/>
    <mergeCell ref="L21:L23"/>
    <mergeCell ref="H26:H29"/>
    <mergeCell ref="I37:I38"/>
    <mergeCell ref="Q39:Q42"/>
    <mergeCell ref="R39:R42"/>
    <mergeCell ref="J31:J35"/>
    <mergeCell ref="R26:R29"/>
    <mergeCell ref="Q26:Q29"/>
    <mergeCell ref="L31:L38"/>
    <mergeCell ref="R49:R53"/>
    <mergeCell ref="L49:L53"/>
    <mergeCell ref="M21:M23"/>
    <mergeCell ref="N21:N23"/>
    <mergeCell ref="M31:M38"/>
    <mergeCell ref="M49:M53"/>
    <mergeCell ref="N49:N53"/>
    <mergeCell ref="O49:O53"/>
    <mergeCell ref="P49:P53"/>
    <mergeCell ref="N39:N42"/>
    <mergeCell ref="O39:O42"/>
    <mergeCell ref="J46:J47"/>
    <mergeCell ref="L46:L47"/>
    <mergeCell ref="G31:G38"/>
    <mergeCell ref="H31:H38"/>
    <mergeCell ref="G39:G42"/>
    <mergeCell ref="H39:H42"/>
    <mergeCell ref="G44:G45"/>
    <mergeCell ref="H44:H45"/>
    <mergeCell ref="F44:F45"/>
    <mergeCell ref="L39:L42"/>
    <mergeCell ref="A61:R61"/>
    <mergeCell ref="A24:R24"/>
    <mergeCell ref="A30:R30"/>
    <mergeCell ref="F49:F53"/>
    <mergeCell ref="G49:G53"/>
    <mergeCell ref="H49:H53"/>
    <mergeCell ref="I49:I53"/>
    <mergeCell ref="J49:J53"/>
    <mergeCell ref="K49:K53"/>
    <mergeCell ref="E54:E58"/>
    <mergeCell ref="C41:C42"/>
    <mergeCell ref="B54:B58"/>
    <mergeCell ref="C54:C58"/>
    <mergeCell ref="D54:D58"/>
    <mergeCell ref="K54:K58"/>
    <mergeCell ref="L54:L58"/>
    <mergeCell ref="B32:B35"/>
    <mergeCell ref="Q54:Q58"/>
    <mergeCell ref="F26:F29"/>
    <mergeCell ref="F31:F38"/>
    <mergeCell ref="B26:B29"/>
    <mergeCell ref="C26:C29"/>
    <mergeCell ref="D26:D29"/>
    <mergeCell ref="D39:D42"/>
    <mergeCell ref="Q46:Q48"/>
    <mergeCell ref="R46:R48"/>
    <mergeCell ref="R17:R20"/>
    <mergeCell ref="E41:E42"/>
    <mergeCell ref="F39:F42"/>
    <mergeCell ref="I39:I42"/>
    <mergeCell ref="J41:J42"/>
    <mergeCell ref="J39:J40"/>
    <mergeCell ref="J37:J38"/>
    <mergeCell ref="O21:O23"/>
    <mergeCell ref="P21:P23"/>
    <mergeCell ref="M46:M48"/>
    <mergeCell ref="N46:N48"/>
    <mergeCell ref="O46:O48"/>
    <mergeCell ref="P46:P48"/>
    <mergeCell ref="Q31:Q38"/>
    <mergeCell ref="K17:K20"/>
    <mergeCell ref="K26:K29"/>
    <mergeCell ref="E26:E29"/>
    <mergeCell ref="Q44:Q45"/>
    <mergeCell ref="G46:G47"/>
    <mergeCell ref="H46:H47"/>
    <mergeCell ref="M39:M42"/>
    <mergeCell ref="G26:G29"/>
    <mergeCell ref="R44:R45"/>
    <mergeCell ref="A44:A45"/>
    <mergeCell ref="C44:C45"/>
    <mergeCell ref="D44:D45"/>
    <mergeCell ref="E44:E45"/>
    <mergeCell ref="B44:B45"/>
    <mergeCell ref="Q17:Q20"/>
    <mergeCell ref="L17:L20"/>
    <mergeCell ref="C31:C38"/>
  </mergeCells>
  <conditionalFormatting sqref="L25:Q25 Q26">
    <cfRule type="expression" dxfId="51" priority="126" stopIfTrue="1">
      <formula>L25="NC"</formula>
    </cfRule>
    <cfRule type="expression" dxfId="50" priority="127" stopIfTrue="1">
      <formula>L25="PE"</formula>
    </cfRule>
    <cfRule type="expression" dxfId="49" priority="128" stopIfTrue="1">
      <formula>L25="PA"</formula>
    </cfRule>
    <cfRule type="expression" dxfId="48" priority="129" stopIfTrue="1">
      <formula>L25="C"</formula>
    </cfRule>
  </conditionalFormatting>
  <conditionalFormatting sqref="L26:P26">
    <cfRule type="expression" dxfId="47" priority="118" stopIfTrue="1">
      <formula>L26="NC"</formula>
    </cfRule>
    <cfRule type="expression" dxfId="46" priority="119" stopIfTrue="1">
      <formula>L26="PE"</formula>
    </cfRule>
    <cfRule type="expression" dxfId="45" priority="120" stopIfTrue="1">
      <formula>L26="PA"</formula>
    </cfRule>
    <cfRule type="expression" dxfId="44" priority="121" stopIfTrue="1">
      <formula>L26="C"</formula>
    </cfRule>
  </conditionalFormatting>
  <conditionalFormatting sqref="I1 I6">
    <cfRule type="containsText" dxfId="43" priority="54" operator="containsText" text="Sin empezar">
      <formula>NOT(ISERROR(SEARCH("Sin empezar",I1)))</formula>
    </cfRule>
    <cfRule type="containsText" dxfId="42" priority="55" stopIfTrue="1" operator="containsText" text="En progreso">
      <formula>NOT(ISERROR(SEARCH("En progreso",I1)))</formula>
    </cfRule>
    <cfRule type="containsText" dxfId="41" priority="56" stopIfTrue="1" operator="containsText" text="Completado">
      <formula>NOT(ISERROR(SEARCH("Completado",I1)))</formula>
    </cfRule>
    <cfRule type="iconSet" priority="57">
      <iconSet iconSet="3Symbols2">
        <cfvo type="percent" val="0"/>
        <cfvo type="percent" val="33"/>
        <cfvo type="percent" val="67"/>
      </iconSet>
    </cfRule>
  </conditionalFormatting>
  <conditionalFormatting sqref="L59:P60 L21:P21 L31:P31 L39:P39 L49:N49 L54:P54 L46:P46 L45 L43:P44 L48 L25:P26 Q49 L62:P67 L15:P17">
    <cfRule type="containsText" dxfId="40" priority="53" operator="containsText" text="Cumplido">
      <formula>NOT(ISERROR(SEARCH("Cumplido",L15)))</formula>
    </cfRule>
  </conditionalFormatting>
  <conditionalFormatting sqref="L59:P60 L21:P21 L31:P31 L39:P39 L49:N49 L54:P54 L46:P46 L45 L43:P44 L48 L25:P26 Q49 L62:P67 L15:P17">
    <cfRule type="containsText" dxfId="39" priority="49" operator="containsText" text="N/A">
      <formula>NOT(ISERROR(SEARCH("N/A",L15)))</formula>
    </cfRule>
    <cfRule type="containsText" dxfId="38" priority="50" operator="containsText" text="No Cumplido">
      <formula>NOT(ISERROR(SEARCH("No Cumplido",L15)))</formula>
    </cfRule>
    <cfRule type="containsText" dxfId="37" priority="51" operator="containsText" text="Pendiente">
      <formula>NOT(ISERROR(SEARCH("Pendiente",L15)))</formula>
    </cfRule>
    <cfRule type="containsText" dxfId="36" priority="52" operator="containsText" text="Parcial">
      <formula>NOT(ISERROR(SEARCH("Parcial",L15)))</formula>
    </cfRule>
  </conditionalFormatting>
  <conditionalFormatting sqref="L15:P16">
    <cfRule type="expression" dxfId="35" priority="190" stopIfTrue="1">
      <formula>L15:L23="NC"</formula>
    </cfRule>
    <cfRule type="expression" dxfId="34" priority="191" stopIfTrue="1">
      <formula>L15:L23="PE"</formula>
    </cfRule>
    <cfRule type="expression" dxfId="33" priority="192" stopIfTrue="1">
      <formula>L15:L23="PA"</formula>
    </cfRule>
    <cfRule type="expression" dxfId="32" priority="193" stopIfTrue="1">
      <formula>L15:L23="C"</formula>
    </cfRule>
  </conditionalFormatting>
  <conditionalFormatting sqref="Q46">
    <cfRule type="containsText" dxfId="31" priority="38" operator="containsText" text="Cumplido">
      <formula>NOT(ISERROR(SEARCH("Cumplido",Q46)))</formula>
    </cfRule>
  </conditionalFormatting>
  <conditionalFormatting sqref="Q46">
    <cfRule type="containsText" dxfId="30" priority="34" operator="containsText" text="N/A">
      <formula>NOT(ISERROR(SEARCH("N/A",Q46)))</formula>
    </cfRule>
    <cfRule type="containsText" dxfId="29" priority="35" operator="containsText" text="No Cumplido">
      <formula>NOT(ISERROR(SEARCH("No Cumplido",Q46)))</formula>
    </cfRule>
    <cfRule type="containsText" dxfId="28" priority="36" operator="containsText" text="Pendiente">
      <formula>NOT(ISERROR(SEARCH("Pendiente",Q46)))</formula>
    </cfRule>
    <cfRule type="containsText" dxfId="27" priority="37" operator="containsText" text="Parcial">
      <formula>NOT(ISERROR(SEARCH("Parcial",Q46)))</formula>
    </cfRule>
  </conditionalFormatting>
  <conditionalFormatting sqref="R46">
    <cfRule type="containsText" dxfId="26" priority="33" operator="containsText" text="Cumplido">
      <formula>NOT(ISERROR(SEARCH("Cumplido",R46)))</formula>
    </cfRule>
  </conditionalFormatting>
  <conditionalFormatting sqref="R46">
    <cfRule type="containsText" dxfId="25" priority="29" operator="containsText" text="N/A">
      <formula>NOT(ISERROR(SEARCH("N/A",R46)))</formula>
    </cfRule>
    <cfRule type="containsText" dxfId="24" priority="30" operator="containsText" text="No Cumplido">
      <formula>NOT(ISERROR(SEARCH("No Cumplido",R46)))</formula>
    </cfRule>
    <cfRule type="containsText" dxfId="23" priority="31" operator="containsText" text="Pendiente">
      <formula>NOT(ISERROR(SEARCH("Pendiente",R46)))</formula>
    </cfRule>
    <cfRule type="containsText" dxfId="22" priority="32" operator="containsText" text="Parcial">
      <formula>NOT(ISERROR(SEARCH("Parcial",R46)))</formula>
    </cfRule>
  </conditionalFormatting>
  <conditionalFormatting sqref="L17:P17">
    <cfRule type="expression" dxfId="21" priority="216" stopIfTrue="1">
      <formula>L17:L26="NC"</formula>
    </cfRule>
    <cfRule type="expression" dxfId="20" priority="217" stopIfTrue="1">
      <formula>L17:L26="PE"</formula>
    </cfRule>
    <cfRule type="expression" dxfId="19" priority="218" stopIfTrue="1">
      <formula>L17:L26="PA"</formula>
    </cfRule>
    <cfRule type="expression" dxfId="18" priority="219" stopIfTrue="1">
      <formula>L17:L26="C"</formula>
    </cfRule>
  </conditionalFormatting>
  <conditionalFormatting sqref="Q16">
    <cfRule type="expression" dxfId="17" priority="15" stopIfTrue="1">
      <formula>Q16="NC"</formula>
    </cfRule>
    <cfRule type="expression" dxfId="16" priority="16" stopIfTrue="1">
      <formula>Q16="PE"</formula>
    </cfRule>
    <cfRule type="expression" dxfId="15" priority="17" stopIfTrue="1">
      <formula>Q16="PA"</formula>
    </cfRule>
    <cfRule type="expression" dxfId="14" priority="18" stopIfTrue="1">
      <formula>Q16="C"</formula>
    </cfRule>
  </conditionalFormatting>
  <conditionalFormatting sqref="Q15">
    <cfRule type="expression" dxfId="13" priority="11" stopIfTrue="1">
      <formula>Q15="NC"</formula>
    </cfRule>
    <cfRule type="expression" dxfId="12" priority="12" stopIfTrue="1">
      <formula>Q15="PE"</formula>
    </cfRule>
    <cfRule type="expression" dxfId="11" priority="13" stopIfTrue="1">
      <formula>Q15="PA"</formula>
    </cfRule>
    <cfRule type="expression" dxfId="10" priority="14" stopIfTrue="1">
      <formula>Q15="C"</formula>
    </cfRule>
  </conditionalFormatting>
  <conditionalFormatting sqref="O49">
    <cfRule type="containsText" dxfId="9" priority="10" operator="containsText" text="Cumplido">
      <formula>NOT(ISERROR(SEARCH("Cumplido",O49)))</formula>
    </cfRule>
  </conditionalFormatting>
  <conditionalFormatting sqref="O49">
    <cfRule type="containsText" dxfId="8" priority="6" operator="containsText" text="N/A">
      <formula>NOT(ISERROR(SEARCH("N/A",O49)))</formula>
    </cfRule>
    <cfRule type="containsText" dxfId="7" priority="7" operator="containsText" text="No Cumplido">
      <formula>NOT(ISERROR(SEARCH("No Cumplido",O49)))</formula>
    </cfRule>
    <cfRule type="containsText" dxfId="6" priority="8" operator="containsText" text="Pendiente">
      <formula>NOT(ISERROR(SEARCH("Pendiente",O49)))</formula>
    </cfRule>
    <cfRule type="containsText" dxfId="5" priority="9" operator="containsText" text="Parcial">
      <formula>NOT(ISERROR(SEARCH("Parcial",O49)))</formula>
    </cfRule>
  </conditionalFormatting>
  <conditionalFormatting sqref="P49">
    <cfRule type="containsText" dxfId="4" priority="5" operator="containsText" text="Cumplido">
      <formula>NOT(ISERROR(SEARCH("Cumplido",P49)))</formula>
    </cfRule>
  </conditionalFormatting>
  <conditionalFormatting sqref="P49">
    <cfRule type="containsText" dxfId="3" priority="1" operator="containsText" text="N/A">
      <formula>NOT(ISERROR(SEARCH("N/A",P49)))</formula>
    </cfRule>
    <cfRule type="containsText" dxfId="2" priority="2" operator="containsText" text="No Cumplido">
      <formula>NOT(ISERROR(SEARCH("No Cumplido",P49)))</formula>
    </cfRule>
    <cfRule type="containsText" dxfId="1" priority="3" operator="containsText" text="Pendiente">
      <formula>NOT(ISERROR(SEARCH("Pendiente",P49)))</formula>
    </cfRule>
    <cfRule type="containsText" dxfId="0" priority="4" operator="containsText" text="Parcial">
      <formula>NOT(ISERROR(SEARCH("Parcial",P49)))</formula>
    </cfRule>
  </conditionalFormatting>
  <dataValidations count="32">
    <dataValidation type="whole" operator="lessThanOrEqual" allowBlank="1" showInputMessage="1" showErrorMessage="1" sqref="Q64" xr:uid="{00000000-0002-0000-0000-000000000000}">
      <formula1>2</formula1>
    </dataValidation>
    <dataValidation type="whole" operator="lessThanOrEqual" allowBlank="1" showInputMessage="1" showErrorMessage="1" sqref="Q63 Q54:Q58 Q66:Q67 Q44:Q45" xr:uid="{00000000-0002-0000-0000-000001000000}">
      <formula1>4</formula1>
    </dataValidation>
    <dataValidation type="whole" operator="lessThanOrEqual" allowBlank="1" showInputMessage="1" showErrorMessage="1" sqref="Q59:Q60" xr:uid="{00000000-0002-0000-0000-000002000000}">
      <formula1>3</formula1>
    </dataValidation>
    <dataValidation type="whole" operator="lessThanOrEqual" allowBlank="1" showInputMessage="1" showErrorMessage="1" sqref="Q43" xr:uid="{00000000-0002-0000-0000-000003000000}">
      <formula1>5</formula1>
    </dataValidation>
    <dataValidation type="list" allowBlank="1" showInputMessage="1" showErrorMessage="1" sqref="S24:S44" xr:uid="{00000000-0002-0000-0000-000004000000}">
      <formula1>#REF!</formula1>
    </dataValidation>
    <dataValidation type="decimal" showInputMessage="1" showErrorMessage="1" sqref="E40:E42 E64" xr:uid="{00000000-0002-0000-0000-000005000000}">
      <formula1>2</formula1>
      <formula2>2</formula2>
    </dataValidation>
    <dataValidation type="decimal" showInputMessage="1" showErrorMessage="1" sqref="E15 E17:E20 E26:E29 E32:E39 E44 E47:E58 E63 E66" xr:uid="{00000000-0002-0000-0000-000006000000}">
      <formula1>4</formula1>
      <formula2>4</formula2>
    </dataValidation>
    <dataValidation type="decimal" showInputMessage="1" showErrorMessage="1" sqref="E16 E31 E62" xr:uid="{00000000-0002-0000-0000-000007000000}">
      <formula1>12</formula1>
      <formula2>12</formula2>
    </dataValidation>
    <dataValidation type="custom" allowBlank="1" showInputMessage="1" showErrorMessage="1" sqref="C31:C38 B32:B38 B16:B23 B25:C29 C15:C16 C21:C23" xr:uid="{00000000-0002-0000-0000-000008000000}">
      <formula1>B15</formula1>
    </dataValidation>
    <dataValidation type="decimal" showInputMessage="1" showErrorMessage="1" sqref="E43" xr:uid="{00000000-0002-0000-0000-000009000000}">
      <formula1>5</formula1>
      <formula2>5</formula2>
    </dataValidation>
    <dataValidation type="custom" showInputMessage="1" showErrorMessage="1" sqref="B31 B15 G46:I46" xr:uid="{00000000-0002-0000-0000-00000A000000}">
      <formula1>B15</formula1>
    </dataValidation>
    <dataValidation type="decimal" showInputMessage="1" showErrorMessage="1" sqref="E65" xr:uid="{00000000-0002-0000-0000-00000B000000}">
      <formula1>1</formula1>
      <formula2>1</formula2>
    </dataValidation>
    <dataValidation type="whole" operator="lessThanOrEqual" allowBlank="1" showInputMessage="1" showErrorMessage="1" sqref="Q62" xr:uid="{00000000-0002-0000-0000-00000C000000}">
      <formula1>12</formula1>
    </dataValidation>
    <dataValidation type="whole" operator="lessThanOrEqual" allowBlank="1" showInputMessage="1" showErrorMessage="1" sqref="Q65" xr:uid="{00000000-0002-0000-0000-00000D000000}">
      <formula1>1</formula1>
    </dataValidation>
    <dataValidation type="custom" showInputMessage="1" showErrorMessage="1" sqref="B43:B44 B46:B60" xr:uid="{00000000-0002-0000-0000-00000E000000}">
      <formula1>"SUMA(B43:B59)"</formula1>
    </dataValidation>
    <dataValidation type="custom" allowBlank="1" showInputMessage="1" showErrorMessage="1" sqref="B62:B67" xr:uid="{00000000-0002-0000-0000-00000F000000}">
      <formula1>"SUMA(B61:B66)"</formula1>
    </dataValidation>
    <dataValidation type="custom" showInputMessage="1" showErrorMessage="1" sqref="D46:D60 D25:D29 D62:D67 D31:D44 D15:D16 D21:D23" xr:uid="{00000000-0002-0000-0000-000010000000}">
      <formula1>"SUMA(D15:D23;D25:D29;D31:D59;D61:D66)"</formula1>
    </dataValidation>
    <dataValidation type="decimal" allowBlank="1" showInputMessage="1" showErrorMessage="1" sqref="E67" xr:uid="{00000000-0002-0000-0000-000011000000}">
      <formula1>0</formula1>
      <formula2>0</formula2>
    </dataValidation>
    <dataValidation type="decimal" showInputMessage="1" showErrorMessage="1" sqref="E46" xr:uid="{00000000-0002-0000-0000-000012000000}">
      <formula1>8</formula1>
      <formula2>8</formula2>
    </dataValidation>
    <dataValidation type="decimal" allowBlank="1" showInputMessage="1" showErrorMessage="1" sqref="E21:E23 E25 E59:E60" xr:uid="{00000000-0002-0000-0000-000013000000}">
      <formula1>3</formula1>
      <formula2>3</formula2>
    </dataValidation>
    <dataValidation type="custom" showInputMessage="1" showErrorMessage="1" sqref="B39:B41" xr:uid="{00000000-0002-0000-0000-000014000000}">
      <formula1>SUM(B39:B42)</formula1>
    </dataValidation>
    <dataValidation type="custom" showInputMessage="1" showErrorMessage="1" sqref="C39:C40" xr:uid="{00000000-0002-0000-0000-000015000000}">
      <formula1>SUM(C39:D42)</formula1>
    </dataValidation>
    <dataValidation type="custom" showInputMessage="1" showErrorMessage="1" sqref="B42" xr:uid="{00000000-0002-0000-0000-000016000000}">
      <formula1>SUM(B42:B46)</formula1>
    </dataValidation>
    <dataValidation type="custom" showInputMessage="1" showErrorMessage="1" sqref="C43:C44" xr:uid="{00000000-0002-0000-0000-000017000000}">
      <formula1>SUM(C25:C41,C43:C49)</formula1>
    </dataValidation>
    <dataValidation type="custom" showInputMessage="1" showErrorMessage="1" sqref="C46:C47" xr:uid="{00000000-0002-0000-0000-000018000000}">
      <formula1>SUM(C27:C43,C46:C51)</formula1>
    </dataValidation>
    <dataValidation type="custom" showInputMessage="1" showErrorMessage="1" sqref="C48:C60 C62:C63" xr:uid="{00000000-0002-0000-0000-000019000000}">
      <formula1>SUM(C29:C46,C48:C53)</formula1>
    </dataValidation>
    <dataValidation type="custom" showInputMessage="1" showErrorMessage="1" sqref="C64:C67" xr:uid="{00000000-0002-0000-0000-00001A000000}">
      <formula1>SUM(C46:C62,C64:C69)</formula1>
    </dataValidation>
    <dataValidation type="custom" showInputMessage="1" showErrorMessage="1" sqref="C41:C42" xr:uid="{00000000-0002-0000-0000-00001B000000}">
      <formula1>SUM(C41:D45)</formula1>
    </dataValidation>
    <dataValidation type="decimal" allowBlank="1" showInputMessage="1" showErrorMessage="1" sqref="Q15 Q17:Q20 Q26:Q29 Q39:Q42 Q49:Q53" xr:uid="{00000000-0002-0000-0000-00001C000000}">
      <formula1>0</formula1>
      <formula2>4</formula2>
    </dataValidation>
    <dataValidation type="decimal" allowBlank="1" showInputMessage="1" showErrorMessage="1" sqref="Q16 Q31:Q38" xr:uid="{00000000-0002-0000-0000-00001D000000}">
      <formula1>0</formula1>
      <formula2>12</formula2>
    </dataValidation>
    <dataValidation type="decimal" allowBlank="1" showInputMessage="1" showErrorMessage="1" sqref="Q21:Q23 Q25" xr:uid="{00000000-0002-0000-0000-00001E000000}">
      <formula1>0</formula1>
      <formula2>3</formula2>
    </dataValidation>
    <dataValidation type="whole" allowBlank="1" showInputMessage="1" showErrorMessage="1" sqref="Q46:Q48" xr:uid="{00000000-0002-0000-0000-00001F000000}">
      <formula1>0</formula1>
      <formula2>8</formula2>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6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20000000}">
          <x14:formula1>
            <xm:f>Hoja1!$B$2:$B$6</xm:f>
          </x14:formula1>
          <xm:sqref>L59:L60 L54 L31 L39 L15:L17 L62:L67 L25:L26 L21 L43:L46 L48:L49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17"/>
  <sheetViews>
    <sheetView workbookViewId="0">
      <selection activeCell="E10" sqref="B2:E10"/>
    </sheetView>
  </sheetViews>
  <sheetFormatPr defaultColWidth="11.42578125" defaultRowHeight="15"/>
  <cols>
    <col min="2" max="2" width="15.85546875" customWidth="1"/>
    <col min="3" max="3" width="23.42578125" customWidth="1"/>
    <col min="4" max="4" width="18.42578125" style="64" customWidth="1"/>
    <col min="5" max="5" width="18.42578125" style="63" customWidth="1"/>
    <col min="7" max="7" width="0" hidden="1" customWidth="1"/>
    <col min="8" max="13" width="11.42578125" hidden="1" customWidth="1"/>
    <col min="14" max="14" width="0" hidden="1" customWidth="1"/>
  </cols>
  <sheetData>
    <row r="2" spans="2:13" ht="21">
      <c r="B2" s="462" t="s">
        <v>37</v>
      </c>
      <c r="C2" s="462"/>
      <c r="D2" s="462"/>
      <c r="E2" s="462"/>
    </row>
    <row r="3" spans="2:13" ht="15.75" thickBot="1">
      <c r="B3" s="221"/>
      <c r="C3" s="221"/>
      <c r="D3" s="222"/>
      <c r="E3" s="222"/>
    </row>
    <row r="4" spans="2:13" ht="31.5" customHeight="1" thickBot="1">
      <c r="B4" s="463" t="s">
        <v>110</v>
      </c>
      <c r="C4" s="464"/>
      <c r="D4" s="465" t="s">
        <v>109</v>
      </c>
      <c r="E4" s="466"/>
      <c r="H4" s="85" t="s">
        <v>4</v>
      </c>
      <c r="I4" s="85" t="s">
        <v>5</v>
      </c>
      <c r="J4" s="85" t="s">
        <v>26</v>
      </c>
      <c r="K4" s="85" t="s">
        <v>7</v>
      </c>
      <c r="L4" s="85" t="s">
        <v>25</v>
      </c>
      <c r="M4" s="86"/>
    </row>
    <row r="5" spans="2:13" ht="24.95" customHeight="1">
      <c r="B5" s="82" t="s">
        <v>28</v>
      </c>
      <c r="C5" s="76">
        <f>SUM('Evaluación PT 2019'!M15:M23,'Evaluación PT 2019'!M25:M29,'Evaluación PT 2019'!M31:M60,'Evaluación PT 2019'!M62:M67)</f>
        <v>33</v>
      </c>
      <c r="D5" s="70" t="s">
        <v>111</v>
      </c>
      <c r="E5" s="87">
        <f>H9/M9</f>
        <v>0.34782608695652173</v>
      </c>
      <c r="F5" s="461"/>
      <c r="G5" s="461"/>
      <c r="H5" s="69">
        <f>COUNTIF('Evaluación PT 2019'!L15:L23,"CUMPLIDO")</f>
        <v>3</v>
      </c>
      <c r="I5" s="69">
        <f>COUNTIF('Evaluación PT 2019'!L15:L23,"PARCIAL")</f>
        <v>1</v>
      </c>
      <c r="J5" s="69">
        <f>COUNTIF('Evaluación PT 2019'!L15:L23,"PENDIENTE")</f>
        <v>0</v>
      </c>
      <c r="K5" s="69">
        <f>COUNTIF('Evaluación PT 2019'!L15:L23,"NO CUMPLIDO")</f>
        <v>0</v>
      </c>
      <c r="L5" s="69">
        <f>COUNTIF('Evaluación PT 2019'!L15:L23,"N/A")</f>
        <v>0</v>
      </c>
    </row>
    <row r="6" spans="2:13" ht="24.95" customHeight="1">
      <c r="B6" s="83" t="s">
        <v>29</v>
      </c>
      <c r="C6" s="77">
        <f>SUM('Evaluación PT 2019'!N15:N23,'Evaluación PT 2019'!N25:N29,'Evaluación PT 2019'!N31:N60,'Evaluación PT 2019'!N62:N67)</f>
        <v>13</v>
      </c>
      <c r="D6" s="71" t="s">
        <v>112</v>
      </c>
      <c r="E6" s="75">
        <f>I9/M9</f>
        <v>0.34782608695652173</v>
      </c>
      <c r="F6" s="461"/>
      <c r="G6" s="461"/>
      <c r="H6" s="69">
        <f>COUNTIF('Evaluación PT 2019'!L25:L29,"CUMPLIDO")</f>
        <v>0</v>
      </c>
      <c r="I6" s="69">
        <f>COUNTIF('Evaluación PT 2019'!L25:L29,"PARCIAL")</f>
        <v>2</v>
      </c>
      <c r="J6" s="69">
        <f>COUNTIF('Evaluación PT 2019'!L25:L29,"PENDIENTE")</f>
        <v>0</v>
      </c>
      <c r="K6" s="69">
        <f>COUNTIF('Evaluación PT 2019'!L25:L29,"NO CUMPLIDO")</f>
        <v>0</v>
      </c>
      <c r="L6" s="69">
        <f>COUNTIF('Evaluación PT 2019'!L25:L29,"N/A")</f>
        <v>0</v>
      </c>
    </row>
    <row r="7" spans="2:13" ht="24.95" customHeight="1">
      <c r="B7" s="83" t="s">
        <v>30</v>
      </c>
      <c r="C7" s="76">
        <f>SUM('Evaluación PT 2019'!O15:O23,'Evaluación PT 2019'!O25:O29,'Evaluación PT 2019'!O31:O60,'Evaluación PT 2019'!O62:O67)</f>
        <v>20</v>
      </c>
      <c r="D7" s="72" t="s">
        <v>113</v>
      </c>
      <c r="E7" s="75">
        <f>J9/M9</f>
        <v>0.30434782608695654</v>
      </c>
      <c r="F7" s="461"/>
      <c r="G7" s="461"/>
      <c r="H7" s="69">
        <f>COUNTIF('Evaluación PT 2019'!L31:L60,"CUMPLIDO")</f>
        <v>4</v>
      </c>
      <c r="I7" s="69">
        <f>COUNTIF('Evaluación PT 2019'!L31:L60,"PARCIAL")</f>
        <v>3</v>
      </c>
      <c r="J7" s="69">
        <f>COUNTIF('Evaluación PT 2019'!L31:L60,"PENDIENTE")</f>
        <v>4</v>
      </c>
      <c r="K7" s="69">
        <f>COUNTIF('Evaluación PT 2019'!L31:L60,"NO CUMPLIDO")</f>
        <v>0</v>
      </c>
      <c r="L7" s="69">
        <f>COUNTIF('Evaluación PT 2019'!L31:L60,"N/A")</f>
        <v>0</v>
      </c>
    </row>
    <row r="8" spans="2:13" ht="24.95" customHeight="1">
      <c r="B8" s="83" t="s">
        <v>31</v>
      </c>
      <c r="C8" s="76">
        <f>SUM('Evaluación PT 2019'!P15:P23,'Evaluación PT 2019'!P25:P29,'Evaluación PT 2019'!P31:P60,'Evaluación PT 2019'!P62:P67)</f>
        <v>0</v>
      </c>
      <c r="D8" s="73" t="s">
        <v>114</v>
      </c>
      <c r="E8" s="75">
        <f>K9/M9</f>
        <v>0</v>
      </c>
      <c r="F8" s="461"/>
      <c r="G8" s="461"/>
      <c r="H8" s="69">
        <f>COUNTIF('Evaluación PT 2019'!L62:L67,"CUMPLIDO")</f>
        <v>1</v>
      </c>
      <c r="I8" s="69">
        <f>COUNTIF('Evaluación PT 2019'!L62:L67,"PARCIAL")</f>
        <v>2</v>
      </c>
      <c r="J8" s="69">
        <f>COUNTIF('Evaluación PT 2019'!L62:L67,"PENDIENTE")</f>
        <v>3</v>
      </c>
      <c r="K8" s="69">
        <f>COUNTIF('Evaluación PT 2019'!L62:L67,"NO CUMPLIDO")</f>
        <v>0</v>
      </c>
      <c r="L8" s="69">
        <f>COUNTIF('Evaluación PT 2019'!L62:L67,"N/A")</f>
        <v>0</v>
      </c>
    </row>
    <row r="9" spans="2:13" ht="24.95" customHeight="1" thickBot="1">
      <c r="B9" s="84" t="s">
        <v>108</v>
      </c>
      <c r="C9" s="81"/>
      <c r="D9" s="74" t="s">
        <v>25</v>
      </c>
      <c r="E9" s="75">
        <f>L9/M9</f>
        <v>0</v>
      </c>
      <c r="H9" s="85">
        <f>SUM(H5:H8)</f>
        <v>8</v>
      </c>
      <c r="I9" s="85">
        <f>SUM(I5:I8)</f>
        <v>8</v>
      </c>
      <c r="J9" s="85">
        <f>SUM(J5:J8)</f>
        <v>7</v>
      </c>
      <c r="K9" s="85">
        <f>SUM(K5:K8)</f>
        <v>0</v>
      </c>
      <c r="L9" s="85">
        <f>SUM(L5:L8)</f>
        <v>0</v>
      </c>
      <c r="M9" s="85">
        <f>SUM(H9:L9)</f>
        <v>23</v>
      </c>
    </row>
    <row r="10" spans="2:13" ht="33.75" customHeight="1" thickBot="1">
      <c r="B10" s="67" t="s">
        <v>117</v>
      </c>
      <c r="C10" s="78">
        <f>(C5+C6+C7+C8)-C9</f>
        <v>66</v>
      </c>
      <c r="D10" s="79" t="s">
        <v>116</v>
      </c>
      <c r="E10" s="80">
        <f>E5+E6+E7+E8+E9</f>
        <v>1</v>
      </c>
    </row>
    <row r="13" spans="2:13">
      <c r="D13" s="66"/>
      <c r="E13" s="66"/>
    </row>
    <row r="16" spans="2:13">
      <c r="D16"/>
      <c r="E16"/>
    </row>
    <row r="17" spans="4:5">
      <c r="D17"/>
      <c r="E17"/>
    </row>
    <row r="18" spans="4:5">
      <c r="D18"/>
      <c r="E18"/>
    </row>
    <row r="19" spans="4:5">
      <c r="D19"/>
      <c r="E19"/>
    </row>
    <row r="26" spans="4:5">
      <c r="D26" s="65"/>
    </row>
    <row r="27" spans="4:5">
      <c r="D27" s="65"/>
    </row>
    <row r="33" spans="4:5">
      <c r="D33" s="65"/>
    </row>
    <row r="36" spans="4:5">
      <c r="D36" s="65"/>
      <c r="E36" s="65"/>
    </row>
    <row r="39" spans="4:5">
      <c r="D39" s="65"/>
      <c r="E39" s="65"/>
    </row>
    <row r="46" spans="4:5">
      <c r="D46" s="65"/>
    </row>
    <row r="50" spans="4:4">
      <c r="D50" s="65"/>
    </row>
    <row r="57" spans="4:4">
      <c r="D57" s="65"/>
    </row>
    <row r="63" spans="4:4">
      <c r="D63" s="65"/>
    </row>
    <row r="66" spans="4:4">
      <c r="D66" s="65"/>
    </row>
    <row r="68" spans="4:4">
      <c r="D68" s="65"/>
    </row>
    <row r="92" spans="4:4">
      <c r="D92" s="65"/>
    </row>
    <row r="94" spans="4:4">
      <c r="D94" s="65"/>
    </row>
    <row r="101" spans="4:5">
      <c r="D101" s="65"/>
      <c r="E101" s="65"/>
    </row>
    <row r="115" spans="4:5">
      <c r="D115" s="65"/>
      <c r="E115" s="65"/>
    </row>
    <row r="146" spans="4:4">
      <c r="D146" s="65"/>
    </row>
    <row r="157" spans="4:4">
      <c r="D157" s="65"/>
    </row>
    <row r="178" spans="4:5">
      <c r="D178" s="65"/>
    </row>
    <row r="180" spans="4:5">
      <c r="D180" s="65"/>
    </row>
    <row r="184" spans="4:5">
      <c r="E184" s="64"/>
    </row>
    <row r="185" spans="4:5">
      <c r="D185" s="65"/>
    </row>
    <row r="194" spans="4:4">
      <c r="D194" s="65"/>
    </row>
    <row r="195" spans="4:4">
      <c r="D195" s="65"/>
    </row>
    <row r="198" spans="4:4">
      <c r="D198" s="65"/>
    </row>
    <row r="201" spans="4:4">
      <c r="D201" s="65"/>
    </row>
    <row r="215" spans="4:5">
      <c r="D215" s="65"/>
      <c r="E215" s="65"/>
    </row>
    <row r="217" spans="4:5">
      <c r="D217" s="65"/>
      <c r="E217" s="65"/>
    </row>
  </sheetData>
  <sheetProtection algorithmName="SHA-512" hashValue="rKRF48VJVK9Hqx2Z0UX/MbwLK14w6WZPuVJ1Fk+oZqQQdWveo0LHXHm116nilj6gO804Ud+AwJWaYXJXwLZXPA==" saltValue="ZW9ecNKpqajjvSbiCENGdQ==" spinCount="100000" sheet="1" objects="1" scenarios="1"/>
  <mergeCells count="7">
    <mergeCell ref="F7:G7"/>
    <mergeCell ref="F8:G8"/>
    <mergeCell ref="B2:E2"/>
    <mergeCell ref="B4:C4"/>
    <mergeCell ref="D4:E4"/>
    <mergeCell ref="F5:G5"/>
    <mergeCell ref="F6:G6"/>
  </mergeCells>
  <conditionalFormatting sqref="E212">
    <cfRule type="iconSet" priority="4">
      <iconSet iconSet="3TrafficLights2">
        <cfvo type="percent" val="0"/>
        <cfvo type="num" val="60"/>
        <cfvo type="num" val="70"/>
      </iconSet>
    </cfRule>
  </conditionalFormatting>
  <conditionalFormatting sqref="E202">
    <cfRule type="iconSet" priority="3">
      <iconSet iconSet="3TrafficLights2">
        <cfvo type="percent" val="0"/>
        <cfvo type="num" val="60"/>
        <cfvo type="num" val="70"/>
      </iconSet>
    </cfRule>
  </conditionalFormatting>
  <conditionalFormatting sqref="C10">
    <cfRule type="iconSet" priority="1">
      <iconSet iconSet="3Symbols">
        <cfvo type="percent" val="0"/>
        <cfvo type="num" val="60"/>
        <cfvo type="num" val="70"/>
      </iconSet>
    </cfRule>
  </conditionalFormatting>
  <pageMargins left="0.7" right="0.7" top="0.75" bottom="0.75" header="0.3" footer="0.3"/>
  <pageSetup paperSize="9" orientation="portrait" r:id="rId1"/>
  <ignoredErrors>
    <ignoredError sqref="E5:E10" evalError="1"/>
  </ignoredErrors>
  <extLst>
    <ext xmlns:x14="http://schemas.microsoft.com/office/spreadsheetml/2009/9/main" uri="{78C0D931-6437-407d-A8EE-F0AAD7539E65}">
      <x14:conditionalFormattings>
        <x14:conditionalFormatting xmlns:xm="http://schemas.microsoft.com/office/excel/2006/main">
          <x14:cfRule type="iconSet" priority="5" id="{5E804F70-9C31-468B-8D2D-28B3844DFF85}">
            <x14:iconSet custom="1">
              <x14:cfvo type="percent">
                <xm:f>0</xm:f>
              </x14:cfvo>
              <x14:cfvo type="num">
                <xm:f>60</xm:f>
              </x14:cfvo>
              <x14:cfvo type="num" gte="0">
                <xm:f>70</xm:f>
              </x14:cfvo>
              <x14:cfIcon iconSet="3Symbols" iconId="0"/>
              <x14:cfIcon iconSet="3Symbols" iconId="1"/>
              <x14:cfIcon iconSet="3Symbols" iconId="2"/>
            </x14:iconSet>
          </x14:cfRule>
          <xm:sqref>E161</xm:sqref>
        </x14:conditionalFormatting>
        <x14:conditionalFormatting xmlns:xm="http://schemas.microsoft.com/office/excel/2006/main">
          <x14:cfRule type="iconSet" priority="2" id="{52E8DBC2-F056-4BEE-A717-7E25F658322E}">
            <x14:iconSet custom="1">
              <x14:cfvo type="percent">
                <xm:f>0</xm:f>
              </x14:cfvo>
              <x14:cfvo type="num">
                <xm:f>60</xm:f>
              </x14:cfvo>
              <x14:cfvo type="num" gte="0">
                <xm:f>70</xm:f>
              </x14:cfvo>
              <x14:cfIcon iconSet="3Symbols" iconId="0"/>
              <x14:cfIcon iconSet="3Symbols" iconId="1"/>
              <x14:cfIcon iconSet="3Symbols" iconId="2"/>
            </x14:iconSet>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7"/>
  <sheetViews>
    <sheetView topLeftCell="A2" workbookViewId="0">
      <selection activeCell="C15" sqref="C14:C15"/>
    </sheetView>
  </sheetViews>
  <sheetFormatPr defaultColWidth="11.42578125" defaultRowHeight="15"/>
  <cols>
    <col min="2" max="2" width="11.42578125" customWidth="1"/>
  </cols>
  <sheetData>
    <row r="2" spans="2:2" ht="28.5">
      <c r="B2" s="68" t="s">
        <v>115</v>
      </c>
    </row>
    <row r="3" spans="2:2" ht="28.5">
      <c r="B3" s="68" t="s">
        <v>112</v>
      </c>
    </row>
    <row r="4" spans="2:2" ht="28.5">
      <c r="B4" s="68" t="s">
        <v>113</v>
      </c>
    </row>
    <row r="5" spans="2:2" ht="28.5">
      <c r="B5" s="68" t="s">
        <v>114</v>
      </c>
    </row>
    <row r="6" spans="2:2" ht="28.5">
      <c r="B6" s="68" t="s">
        <v>25</v>
      </c>
    </row>
    <row r="7" spans="2:2" ht="28.5">
      <c r="B7" s="6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Evaluación PT 2019</vt:lpstr>
      <vt:lpstr>Resumen de resultados</vt:lpstr>
      <vt:lpstr>Hoja1</vt:lpstr>
      <vt:lpstr>'Evaluación PT 2019'!Print_Area</vt:lpstr>
      <vt:lpstr>'Evaluación PT 2019'!Print_Titles</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Victor Cordero</cp:lastModifiedBy>
  <cp:lastPrinted>2018-02-28T17:38:19Z</cp:lastPrinted>
  <dcterms:created xsi:type="dcterms:W3CDTF">2014-10-03T18:34:35Z</dcterms:created>
  <dcterms:modified xsi:type="dcterms:W3CDTF">2019-10-21T14:26:19Z</dcterms:modified>
</cp:coreProperties>
</file>