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eldo\Documents\"/>
    </mc:Choice>
  </mc:AlternateContent>
  <xr:revisionPtr revIDLastSave="0" documentId="8_{D9F96FA9-85F7-433F-AEF6-FD15892486C9}" xr6:coauthVersionLast="47" xr6:coauthVersionMax="47" xr10:uidLastSave="{00000000-0000-0000-0000-000000000000}"/>
  <bookViews>
    <workbookView xWindow="-120" yWindow="-120" windowWidth="20730" windowHeight="11040" activeTab="2" xr2:uid="{EABFE368-D40A-4EFF-8A00-0E9229AC817F}"/>
  </bookViews>
  <sheets>
    <sheet name="ABRIL 2024" sheetId="1" r:id="rId1"/>
    <sheet name="MAYO 2024" sheetId="2" r:id="rId2"/>
    <sheet name="JUNIO 2024 " sheetId="3" r:id="rId3"/>
  </sheets>
  <externalReferences>
    <externalReference r:id="rId4"/>
  </externalReferences>
  <definedNames>
    <definedName name="_xlnm.Print_Area" localSheetId="0">'ABRIL 2024'!$A$1:$N$101</definedName>
    <definedName name="_xlnm.Print_Area" localSheetId="2">'JUNIO 2024 '!$A$1:$N$104</definedName>
    <definedName name="_xlnm.Print_Area" localSheetId="1">'MAYO 2024'!$A$1:$N$101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3" i="3" l="1"/>
  <c r="K73" i="3"/>
  <c r="L72" i="3"/>
  <c r="K72" i="3"/>
  <c r="L71" i="3"/>
  <c r="K71" i="3"/>
  <c r="M67" i="3"/>
  <c r="N67" i="3" s="1"/>
  <c r="L67" i="3"/>
  <c r="K67" i="3"/>
  <c r="J67" i="3"/>
  <c r="I67" i="3"/>
  <c r="H67" i="3"/>
  <c r="G67" i="3"/>
  <c r="F67" i="3"/>
  <c r="E67" i="3"/>
  <c r="D67" i="3"/>
  <c r="C67" i="3"/>
  <c r="M66" i="3"/>
  <c r="L66" i="3"/>
  <c r="K66" i="3"/>
  <c r="J66" i="3"/>
  <c r="N66" i="3" s="1"/>
  <c r="I66" i="3"/>
  <c r="H66" i="3"/>
  <c r="G66" i="3"/>
  <c r="F66" i="3"/>
  <c r="E66" i="3"/>
  <c r="D66" i="3"/>
  <c r="C66" i="3"/>
  <c r="M65" i="3"/>
  <c r="N65" i="3" s="1"/>
  <c r="N64" i="3" s="1"/>
  <c r="L65" i="3"/>
  <c r="K65" i="3"/>
  <c r="J65" i="3"/>
  <c r="I65" i="3"/>
  <c r="H65" i="3"/>
  <c r="G65" i="3"/>
  <c r="F65" i="3"/>
  <c r="E65" i="3"/>
  <c r="D65" i="3"/>
  <c r="C65" i="3"/>
  <c r="M64" i="3"/>
  <c r="L64" i="3"/>
  <c r="K64" i="3"/>
  <c r="J64" i="3"/>
  <c r="I64" i="3"/>
  <c r="H64" i="3"/>
  <c r="G64" i="3"/>
  <c r="F64" i="3"/>
  <c r="E64" i="3"/>
  <c r="D64" i="3"/>
  <c r="C64" i="3"/>
  <c r="N63" i="3"/>
  <c r="M63" i="3"/>
  <c r="L63" i="3"/>
  <c r="K63" i="3"/>
  <c r="J63" i="3"/>
  <c r="I63" i="3"/>
  <c r="H63" i="3"/>
  <c r="G63" i="3"/>
  <c r="F63" i="3"/>
  <c r="E63" i="3"/>
  <c r="D63" i="3"/>
  <c r="C63" i="3"/>
  <c r="M62" i="3"/>
  <c r="L62" i="3"/>
  <c r="N62" i="3" s="1"/>
  <c r="N61" i="3" s="1"/>
  <c r="K62" i="3"/>
  <c r="J62" i="3"/>
  <c r="I62" i="3"/>
  <c r="H62" i="3"/>
  <c r="G62" i="3"/>
  <c r="F62" i="3"/>
  <c r="E62" i="3"/>
  <c r="D62" i="3"/>
  <c r="C62" i="3"/>
  <c r="M61" i="3"/>
  <c r="L61" i="3"/>
  <c r="K61" i="3"/>
  <c r="J61" i="3"/>
  <c r="I61" i="3"/>
  <c r="H61" i="3"/>
  <c r="G61" i="3"/>
  <c r="F61" i="3"/>
  <c r="E61" i="3"/>
  <c r="D61" i="3"/>
  <c r="C61" i="3"/>
  <c r="M60" i="3"/>
  <c r="L60" i="3"/>
  <c r="K60" i="3"/>
  <c r="J60" i="3"/>
  <c r="N60" i="3" s="1"/>
  <c r="I60" i="3"/>
  <c r="H60" i="3"/>
  <c r="G60" i="3"/>
  <c r="F60" i="3"/>
  <c r="E60" i="3"/>
  <c r="D60" i="3"/>
  <c r="C60" i="3"/>
  <c r="N59" i="3"/>
  <c r="M59" i="3"/>
  <c r="L59" i="3"/>
  <c r="K59" i="3"/>
  <c r="J59" i="3"/>
  <c r="I59" i="3"/>
  <c r="H59" i="3"/>
  <c r="G59" i="3"/>
  <c r="F59" i="3"/>
  <c r="E59" i="3"/>
  <c r="D59" i="3"/>
  <c r="C59" i="3"/>
  <c r="M58" i="3"/>
  <c r="L58" i="3"/>
  <c r="N58" i="3" s="1"/>
  <c r="K58" i="3"/>
  <c r="J58" i="3"/>
  <c r="I58" i="3"/>
  <c r="H58" i="3"/>
  <c r="G58" i="3"/>
  <c r="F58" i="3"/>
  <c r="E58" i="3"/>
  <c r="D58" i="3"/>
  <c r="C58" i="3"/>
  <c r="M57" i="3"/>
  <c r="L57" i="3"/>
  <c r="K57" i="3"/>
  <c r="J57" i="3"/>
  <c r="N57" i="3" s="1"/>
  <c r="I57" i="3"/>
  <c r="H57" i="3"/>
  <c r="G57" i="3"/>
  <c r="F57" i="3"/>
  <c r="E57" i="3"/>
  <c r="D57" i="3"/>
  <c r="C57" i="3"/>
  <c r="N56" i="3"/>
  <c r="M56" i="3"/>
  <c r="L56" i="3"/>
  <c r="K56" i="3"/>
  <c r="J56" i="3"/>
  <c r="I56" i="3"/>
  <c r="H56" i="3"/>
  <c r="G56" i="3"/>
  <c r="F56" i="3"/>
  <c r="E56" i="3"/>
  <c r="D56" i="3"/>
  <c r="C56" i="3"/>
  <c r="M55" i="3"/>
  <c r="L55" i="3"/>
  <c r="N55" i="3" s="1"/>
  <c r="K55" i="3"/>
  <c r="J55" i="3"/>
  <c r="I55" i="3"/>
  <c r="H55" i="3"/>
  <c r="G55" i="3"/>
  <c r="F55" i="3"/>
  <c r="E55" i="3"/>
  <c r="D55" i="3"/>
  <c r="C55" i="3"/>
  <c r="N54" i="3"/>
  <c r="M54" i="3"/>
  <c r="L54" i="3"/>
  <c r="K54" i="3"/>
  <c r="J54" i="3"/>
  <c r="I54" i="3"/>
  <c r="H54" i="3"/>
  <c r="G54" i="3"/>
  <c r="F54" i="3"/>
  <c r="E54" i="3"/>
  <c r="D54" i="3"/>
  <c r="C54" i="3"/>
  <c r="M53" i="3"/>
  <c r="L53" i="3"/>
  <c r="K53" i="3"/>
  <c r="J53" i="3"/>
  <c r="I53" i="3"/>
  <c r="H53" i="3"/>
  <c r="G53" i="3"/>
  <c r="F53" i="3"/>
  <c r="E53" i="3"/>
  <c r="D53" i="3"/>
  <c r="C53" i="3"/>
  <c r="M52" i="3"/>
  <c r="N52" i="3" s="1"/>
  <c r="L52" i="3"/>
  <c r="K52" i="3"/>
  <c r="J52" i="3"/>
  <c r="I52" i="3"/>
  <c r="H52" i="3"/>
  <c r="G52" i="3"/>
  <c r="F52" i="3"/>
  <c r="E52" i="3"/>
  <c r="D52" i="3"/>
  <c r="C52" i="3"/>
  <c r="M51" i="3"/>
  <c r="L51" i="3"/>
  <c r="N51" i="3" s="1"/>
  <c r="K51" i="3"/>
  <c r="J51" i="3"/>
  <c r="I51" i="3"/>
  <c r="H51" i="3"/>
  <c r="G51" i="3"/>
  <c r="F51" i="3"/>
  <c r="E51" i="3"/>
  <c r="D51" i="3"/>
  <c r="C51" i="3"/>
  <c r="M50" i="3"/>
  <c r="N50" i="3" s="1"/>
  <c r="L50" i="3"/>
  <c r="K50" i="3"/>
  <c r="J50" i="3"/>
  <c r="I50" i="3"/>
  <c r="H50" i="3"/>
  <c r="G50" i="3"/>
  <c r="F50" i="3"/>
  <c r="E50" i="3"/>
  <c r="D50" i="3"/>
  <c r="C50" i="3"/>
  <c r="M49" i="3"/>
  <c r="L49" i="3"/>
  <c r="N49" i="3" s="1"/>
  <c r="K49" i="3"/>
  <c r="J49" i="3"/>
  <c r="I49" i="3"/>
  <c r="H49" i="3"/>
  <c r="G49" i="3"/>
  <c r="F49" i="3"/>
  <c r="E49" i="3"/>
  <c r="D49" i="3"/>
  <c r="C49" i="3"/>
  <c r="M48" i="3"/>
  <c r="N48" i="3" s="1"/>
  <c r="L48" i="3"/>
  <c r="K48" i="3"/>
  <c r="J48" i="3"/>
  <c r="I48" i="3"/>
  <c r="H48" i="3"/>
  <c r="G48" i="3"/>
  <c r="F48" i="3"/>
  <c r="E48" i="3"/>
  <c r="D48" i="3"/>
  <c r="C48" i="3"/>
  <c r="M47" i="3"/>
  <c r="L47" i="3"/>
  <c r="N47" i="3" s="1"/>
  <c r="K47" i="3"/>
  <c r="J47" i="3"/>
  <c r="I47" i="3"/>
  <c r="H47" i="3"/>
  <c r="G47" i="3"/>
  <c r="F47" i="3"/>
  <c r="E47" i="3"/>
  <c r="D47" i="3"/>
  <c r="C47" i="3"/>
  <c r="M46" i="3"/>
  <c r="L46" i="3"/>
  <c r="K46" i="3"/>
  <c r="J46" i="3"/>
  <c r="I46" i="3"/>
  <c r="H46" i="3"/>
  <c r="G46" i="3"/>
  <c r="F46" i="3"/>
  <c r="E46" i="3"/>
  <c r="D46" i="3"/>
  <c r="C46" i="3"/>
  <c r="M45" i="3"/>
  <c r="L45" i="3"/>
  <c r="N45" i="3" s="1"/>
  <c r="K45" i="3"/>
  <c r="J45" i="3"/>
  <c r="I45" i="3"/>
  <c r="H45" i="3"/>
  <c r="G45" i="3"/>
  <c r="F45" i="3"/>
  <c r="E45" i="3"/>
  <c r="D45" i="3"/>
  <c r="C45" i="3"/>
  <c r="M44" i="3"/>
  <c r="N44" i="3" s="1"/>
  <c r="L44" i="3"/>
  <c r="K44" i="3"/>
  <c r="J44" i="3"/>
  <c r="I44" i="3"/>
  <c r="H44" i="3"/>
  <c r="G44" i="3"/>
  <c r="F44" i="3"/>
  <c r="E44" i="3"/>
  <c r="D44" i="3"/>
  <c r="C44" i="3"/>
  <c r="M43" i="3"/>
  <c r="L43" i="3"/>
  <c r="N43" i="3" s="1"/>
  <c r="K43" i="3"/>
  <c r="J43" i="3"/>
  <c r="I43" i="3"/>
  <c r="H43" i="3"/>
  <c r="G43" i="3"/>
  <c r="F43" i="3"/>
  <c r="E43" i="3"/>
  <c r="D43" i="3"/>
  <c r="C43" i="3"/>
  <c r="M42" i="3"/>
  <c r="N42" i="3" s="1"/>
  <c r="L42" i="3"/>
  <c r="K42" i="3"/>
  <c r="J42" i="3"/>
  <c r="I42" i="3"/>
  <c r="H42" i="3"/>
  <c r="G42" i="3"/>
  <c r="F42" i="3"/>
  <c r="E42" i="3"/>
  <c r="D42" i="3"/>
  <c r="C42" i="3"/>
  <c r="M41" i="3"/>
  <c r="L41" i="3"/>
  <c r="N41" i="3" s="1"/>
  <c r="K41" i="3"/>
  <c r="J41" i="3"/>
  <c r="I41" i="3"/>
  <c r="H41" i="3"/>
  <c r="G41" i="3"/>
  <c r="F41" i="3"/>
  <c r="E41" i="3"/>
  <c r="D41" i="3"/>
  <c r="C41" i="3"/>
  <c r="M40" i="3"/>
  <c r="N40" i="3" s="1"/>
  <c r="L40" i="3"/>
  <c r="K40" i="3"/>
  <c r="J40" i="3"/>
  <c r="I40" i="3"/>
  <c r="H40" i="3"/>
  <c r="G40" i="3"/>
  <c r="F40" i="3"/>
  <c r="E40" i="3"/>
  <c r="D40" i="3"/>
  <c r="C40" i="3"/>
  <c r="M39" i="3"/>
  <c r="L39" i="3"/>
  <c r="N39" i="3" s="1"/>
  <c r="K39" i="3"/>
  <c r="J39" i="3"/>
  <c r="I39" i="3"/>
  <c r="H39" i="3"/>
  <c r="G39" i="3"/>
  <c r="F39" i="3"/>
  <c r="E39" i="3"/>
  <c r="D39" i="3"/>
  <c r="C39" i="3"/>
  <c r="M38" i="3"/>
  <c r="N38" i="3" s="1"/>
  <c r="L38" i="3"/>
  <c r="K38" i="3"/>
  <c r="J38" i="3"/>
  <c r="I38" i="3"/>
  <c r="H38" i="3"/>
  <c r="G38" i="3"/>
  <c r="F38" i="3"/>
  <c r="E38" i="3"/>
  <c r="D38" i="3"/>
  <c r="C38" i="3"/>
  <c r="M37" i="3"/>
  <c r="L37" i="3"/>
  <c r="N37" i="3" s="1"/>
  <c r="N36" i="3" s="1"/>
  <c r="K37" i="3"/>
  <c r="J37" i="3"/>
  <c r="I37" i="3"/>
  <c r="H37" i="3"/>
  <c r="G37" i="3"/>
  <c r="F37" i="3"/>
  <c r="E37" i="3"/>
  <c r="D37" i="3"/>
  <c r="C37" i="3"/>
  <c r="M36" i="3"/>
  <c r="L36" i="3"/>
  <c r="K36" i="3"/>
  <c r="J36" i="3"/>
  <c r="I36" i="3"/>
  <c r="H36" i="3"/>
  <c r="G36" i="3"/>
  <c r="F36" i="3"/>
  <c r="E36" i="3"/>
  <c r="D36" i="3"/>
  <c r="C36" i="3"/>
  <c r="M35" i="3"/>
  <c r="L35" i="3"/>
  <c r="N35" i="3" s="1"/>
  <c r="K35" i="3"/>
  <c r="J35" i="3"/>
  <c r="I35" i="3"/>
  <c r="H35" i="3"/>
  <c r="G35" i="3"/>
  <c r="F35" i="3"/>
  <c r="E35" i="3"/>
  <c r="D35" i="3"/>
  <c r="C35" i="3"/>
  <c r="M34" i="3"/>
  <c r="N34" i="3" s="1"/>
  <c r="L34" i="3"/>
  <c r="K34" i="3"/>
  <c r="J34" i="3"/>
  <c r="I34" i="3"/>
  <c r="H34" i="3"/>
  <c r="G34" i="3"/>
  <c r="F34" i="3"/>
  <c r="E34" i="3"/>
  <c r="D34" i="3"/>
  <c r="C34" i="3"/>
  <c r="M33" i="3"/>
  <c r="L33" i="3"/>
  <c r="N33" i="3" s="1"/>
  <c r="K33" i="3"/>
  <c r="J33" i="3"/>
  <c r="I33" i="3"/>
  <c r="H33" i="3"/>
  <c r="G33" i="3"/>
  <c r="F33" i="3"/>
  <c r="E33" i="3"/>
  <c r="D33" i="3"/>
  <c r="C33" i="3"/>
  <c r="M32" i="3"/>
  <c r="N32" i="3" s="1"/>
  <c r="L32" i="3"/>
  <c r="K32" i="3"/>
  <c r="J32" i="3"/>
  <c r="I32" i="3"/>
  <c r="H32" i="3"/>
  <c r="G32" i="3"/>
  <c r="F32" i="3"/>
  <c r="E32" i="3"/>
  <c r="D32" i="3"/>
  <c r="C32" i="3"/>
  <c r="M31" i="3"/>
  <c r="L31" i="3"/>
  <c r="N31" i="3" s="1"/>
  <c r="K31" i="3"/>
  <c r="J31" i="3"/>
  <c r="I31" i="3"/>
  <c r="H31" i="3"/>
  <c r="G31" i="3"/>
  <c r="F31" i="3"/>
  <c r="E31" i="3"/>
  <c r="D31" i="3"/>
  <c r="C31" i="3"/>
  <c r="M30" i="3"/>
  <c r="N30" i="3" s="1"/>
  <c r="L30" i="3"/>
  <c r="K30" i="3"/>
  <c r="J30" i="3"/>
  <c r="I30" i="3"/>
  <c r="H30" i="3"/>
  <c r="G30" i="3"/>
  <c r="F30" i="3"/>
  <c r="E30" i="3"/>
  <c r="D30" i="3"/>
  <c r="C30" i="3"/>
  <c r="M29" i="3"/>
  <c r="L29" i="3"/>
  <c r="N29" i="3" s="1"/>
  <c r="N28" i="3" s="1"/>
  <c r="K29" i="3"/>
  <c r="J29" i="3"/>
  <c r="I29" i="3"/>
  <c r="H29" i="3"/>
  <c r="G29" i="3"/>
  <c r="F29" i="3"/>
  <c r="E29" i="3"/>
  <c r="D29" i="3"/>
  <c r="C29" i="3"/>
  <c r="M28" i="3"/>
  <c r="L28" i="3"/>
  <c r="K28" i="3"/>
  <c r="J28" i="3"/>
  <c r="I28" i="3"/>
  <c r="H28" i="3"/>
  <c r="G28" i="3"/>
  <c r="F28" i="3"/>
  <c r="E28" i="3"/>
  <c r="D28" i="3"/>
  <c r="C28" i="3"/>
  <c r="M27" i="3"/>
  <c r="L27" i="3"/>
  <c r="N27" i="3" s="1"/>
  <c r="K27" i="3"/>
  <c r="J27" i="3"/>
  <c r="I27" i="3"/>
  <c r="H27" i="3"/>
  <c r="G27" i="3"/>
  <c r="F27" i="3"/>
  <c r="E27" i="3"/>
  <c r="D27" i="3"/>
  <c r="C27" i="3"/>
  <c r="M26" i="3"/>
  <c r="N26" i="3" s="1"/>
  <c r="L26" i="3"/>
  <c r="K26" i="3"/>
  <c r="J26" i="3"/>
  <c r="I26" i="3"/>
  <c r="H26" i="3"/>
  <c r="G26" i="3"/>
  <c r="F26" i="3"/>
  <c r="E26" i="3"/>
  <c r="D26" i="3"/>
  <c r="C26" i="3"/>
  <c r="M25" i="3"/>
  <c r="L25" i="3"/>
  <c r="N25" i="3" s="1"/>
  <c r="K25" i="3"/>
  <c r="J25" i="3"/>
  <c r="I25" i="3"/>
  <c r="H25" i="3"/>
  <c r="G25" i="3"/>
  <c r="F25" i="3"/>
  <c r="E25" i="3"/>
  <c r="D25" i="3"/>
  <c r="C25" i="3"/>
  <c r="M24" i="3"/>
  <c r="N24" i="3" s="1"/>
  <c r="L24" i="3"/>
  <c r="K24" i="3"/>
  <c r="J24" i="3"/>
  <c r="I24" i="3"/>
  <c r="H24" i="3"/>
  <c r="G24" i="3"/>
  <c r="F24" i="3"/>
  <c r="E24" i="3"/>
  <c r="D24" i="3"/>
  <c r="C24" i="3"/>
  <c r="M23" i="3"/>
  <c r="L23" i="3"/>
  <c r="N23" i="3" s="1"/>
  <c r="K23" i="3"/>
  <c r="J23" i="3"/>
  <c r="I23" i="3"/>
  <c r="H23" i="3"/>
  <c r="G23" i="3"/>
  <c r="F23" i="3"/>
  <c r="E23" i="3"/>
  <c r="D23" i="3"/>
  <c r="C23" i="3"/>
  <c r="M22" i="3"/>
  <c r="L22" i="3"/>
  <c r="K22" i="3"/>
  <c r="J22" i="3"/>
  <c r="I22" i="3"/>
  <c r="H22" i="3"/>
  <c r="G22" i="3"/>
  <c r="F22" i="3"/>
  <c r="E22" i="3"/>
  <c r="D22" i="3"/>
  <c r="C22" i="3"/>
  <c r="M21" i="3"/>
  <c r="L21" i="3"/>
  <c r="N21" i="3" s="1"/>
  <c r="K21" i="3"/>
  <c r="J21" i="3"/>
  <c r="I21" i="3"/>
  <c r="H21" i="3"/>
  <c r="G21" i="3"/>
  <c r="F21" i="3"/>
  <c r="E21" i="3"/>
  <c r="D21" i="3"/>
  <c r="C21" i="3"/>
  <c r="M20" i="3"/>
  <c r="N20" i="3" s="1"/>
  <c r="L20" i="3"/>
  <c r="K20" i="3"/>
  <c r="J20" i="3"/>
  <c r="I20" i="3"/>
  <c r="H20" i="3"/>
  <c r="G20" i="3"/>
  <c r="F20" i="3"/>
  <c r="E20" i="3"/>
  <c r="D20" i="3"/>
  <c r="C20" i="3"/>
  <c r="M19" i="3"/>
  <c r="L19" i="3"/>
  <c r="N19" i="3" s="1"/>
  <c r="K19" i="3"/>
  <c r="J19" i="3"/>
  <c r="I19" i="3"/>
  <c r="H19" i="3"/>
  <c r="G19" i="3"/>
  <c r="F19" i="3"/>
  <c r="E19" i="3"/>
  <c r="D19" i="3"/>
  <c r="C19" i="3"/>
  <c r="M18" i="3"/>
  <c r="N18" i="3" s="1"/>
  <c r="N17" i="3" s="1"/>
  <c r="L18" i="3"/>
  <c r="K18" i="3"/>
  <c r="J18" i="3"/>
  <c r="I18" i="3"/>
  <c r="H18" i="3"/>
  <c r="G18" i="3"/>
  <c r="F18" i="3"/>
  <c r="E18" i="3"/>
  <c r="D18" i="3"/>
  <c r="C18" i="3"/>
  <c r="M17" i="3"/>
  <c r="L17" i="3"/>
  <c r="K17" i="3"/>
  <c r="J17" i="3"/>
  <c r="I17" i="3"/>
  <c r="H17" i="3"/>
  <c r="G17" i="3"/>
  <c r="F17" i="3"/>
  <c r="E17" i="3"/>
  <c r="D17" i="3"/>
  <c r="C17" i="3"/>
  <c r="M16" i="3"/>
  <c r="N16" i="3" s="1"/>
  <c r="L16" i="3"/>
  <c r="K16" i="3"/>
  <c r="J16" i="3"/>
  <c r="I16" i="3"/>
  <c r="H16" i="3"/>
  <c r="G16" i="3"/>
  <c r="F16" i="3"/>
  <c r="E16" i="3"/>
  <c r="D16" i="3"/>
  <c r="C16" i="3"/>
  <c r="M15" i="3"/>
  <c r="L15" i="3"/>
  <c r="N15" i="3" s="1"/>
  <c r="K15" i="3"/>
  <c r="J15" i="3"/>
  <c r="I15" i="3"/>
  <c r="H15" i="3"/>
  <c r="G15" i="3"/>
  <c r="F15" i="3"/>
  <c r="E15" i="3"/>
  <c r="D15" i="3"/>
  <c r="C15" i="3"/>
  <c r="M14" i="3"/>
  <c r="N14" i="3" s="1"/>
  <c r="L14" i="3"/>
  <c r="K14" i="3"/>
  <c r="J14" i="3"/>
  <c r="I14" i="3"/>
  <c r="H14" i="3"/>
  <c r="H12" i="3" s="1"/>
  <c r="H68" i="3" s="1"/>
  <c r="G14" i="3"/>
  <c r="F14" i="3"/>
  <c r="F12" i="3" s="1"/>
  <c r="F68" i="3" s="1"/>
  <c r="A74" i="3" s="1"/>
  <c r="E14" i="3"/>
  <c r="E12" i="3" s="1"/>
  <c r="E68" i="3" s="1"/>
  <c r="A73" i="3" s="1"/>
  <c r="D14" i="3"/>
  <c r="C14" i="3"/>
  <c r="M13" i="3"/>
  <c r="L13" i="3"/>
  <c r="L12" i="3" s="1"/>
  <c r="L68" i="3" s="1"/>
  <c r="A80" i="3" s="1"/>
  <c r="K13" i="3"/>
  <c r="K12" i="3" s="1"/>
  <c r="K68" i="3" s="1"/>
  <c r="A79" i="3" s="1"/>
  <c r="J13" i="3"/>
  <c r="J12" i="3" s="1"/>
  <c r="J68" i="3" s="1"/>
  <c r="A78" i="3" s="1"/>
  <c r="I13" i="3"/>
  <c r="I12" i="3" s="1"/>
  <c r="I68" i="3" s="1"/>
  <c r="H13" i="3"/>
  <c r="G13" i="3"/>
  <c r="F13" i="3"/>
  <c r="E13" i="3"/>
  <c r="D13" i="3"/>
  <c r="D12" i="3" s="1"/>
  <c r="D68" i="3" s="1"/>
  <c r="C13" i="3"/>
  <c r="C12" i="3" s="1"/>
  <c r="C68" i="3" s="1"/>
  <c r="G12" i="3"/>
  <c r="G68" i="3" s="1"/>
  <c r="A75" i="3" s="1"/>
  <c r="M67" i="2"/>
  <c r="L67" i="2"/>
  <c r="N67" i="2" s="1"/>
  <c r="K67" i="2"/>
  <c r="J67" i="2"/>
  <c r="I67" i="2"/>
  <c r="H67" i="2"/>
  <c r="G67" i="2"/>
  <c r="F67" i="2"/>
  <c r="E67" i="2"/>
  <c r="D67" i="2"/>
  <c r="C67" i="2"/>
  <c r="M66" i="2"/>
  <c r="N66" i="2" s="1"/>
  <c r="L66" i="2"/>
  <c r="K66" i="2"/>
  <c r="J66" i="2"/>
  <c r="I66" i="2"/>
  <c r="H66" i="2"/>
  <c r="G66" i="2"/>
  <c r="F66" i="2"/>
  <c r="E66" i="2"/>
  <c r="D66" i="2"/>
  <c r="C66" i="2"/>
  <c r="M65" i="2"/>
  <c r="L65" i="2"/>
  <c r="N65" i="2" s="1"/>
  <c r="N64" i="2" s="1"/>
  <c r="K65" i="2"/>
  <c r="J65" i="2"/>
  <c r="I65" i="2"/>
  <c r="H65" i="2"/>
  <c r="G65" i="2"/>
  <c r="F65" i="2"/>
  <c r="E65" i="2"/>
  <c r="D65" i="2"/>
  <c r="C65" i="2"/>
  <c r="M64" i="2"/>
  <c r="L64" i="2"/>
  <c r="K64" i="2"/>
  <c r="J64" i="2"/>
  <c r="I64" i="2"/>
  <c r="H64" i="2"/>
  <c r="G64" i="2"/>
  <c r="F64" i="2"/>
  <c r="E64" i="2"/>
  <c r="D64" i="2"/>
  <c r="C64" i="2"/>
  <c r="M63" i="2"/>
  <c r="L63" i="2"/>
  <c r="N63" i="2" s="1"/>
  <c r="K63" i="2"/>
  <c r="J63" i="2"/>
  <c r="I63" i="2"/>
  <c r="H63" i="2"/>
  <c r="G63" i="2"/>
  <c r="F63" i="2"/>
  <c r="E63" i="2"/>
  <c r="D63" i="2"/>
  <c r="C63" i="2"/>
  <c r="N62" i="2"/>
  <c r="N61" i="2" s="1"/>
  <c r="M62" i="2"/>
  <c r="L62" i="2"/>
  <c r="K62" i="2"/>
  <c r="J62" i="2"/>
  <c r="I62" i="2"/>
  <c r="H62" i="2"/>
  <c r="G62" i="2"/>
  <c r="F62" i="2"/>
  <c r="E62" i="2"/>
  <c r="D62" i="2"/>
  <c r="C62" i="2"/>
  <c r="M61" i="2"/>
  <c r="L61" i="2"/>
  <c r="K61" i="2"/>
  <c r="J61" i="2"/>
  <c r="I61" i="2"/>
  <c r="H61" i="2"/>
  <c r="G61" i="2"/>
  <c r="F61" i="2"/>
  <c r="E61" i="2"/>
  <c r="D61" i="2"/>
  <c r="C61" i="2"/>
  <c r="N60" i="2"/>
  <c r="M60" i="2"/>
  <c r="L60" i="2"/>
  <c r="K60" i="2"/>
  <c r="J60" i="2"/>
  <c r="I60" i="2"/>
  <c r="H60" i="2"/>
  <c r="G60" i="2"/>
  <c r="F60" i="2"/>
  <c r="E60" i="2"/>
  <c r="D60" i="2"/>
  <c r="C60" i="2"/>
  <c r="M59" i="2"/>
  <c r="L59" i="2"/>
  <c r="N59" i="2" s="1"/>
  <c r="K59" i="2"/>
  <c r="J59" i="2"/>
  <c r="I59" i="2"/>
  <c r="H59" i="2"/>
  <c r="G59" i="2"/>
  <c r="F59" i="2"/>
  <c r="E59" i="2"/>
  <c r="D59" i="2"/>
  <c r="C59" i="2"/>
  <c r="M58" i="2"/>
  <c r="L58" i="2"/>
  <c r="K58" i="2"/>
  <c r="J58" i="2"/>
  <c r="N58" i="2" s="1"/>
  <c r="I58" i="2"/>
  <c r="H58" i="2"/>
  <c r="G58" i="2"/>
  <c r="F58" i="2"/>
  <c r="E58" i="2"/>
  <c r="D58" i="2"/>
  <c r="C58" i="2"/>
  <c r="M57" i="2"/>
  <c r="L57" i="2"/>
  <c r="N57" i="2" s="1"/>
  <c r="K57" i="2"/>
  <c r="J57" i="2"/>
  <c r="I57" i="2"/>
  <c r="H57" i="2"/>
  <c r="G57" i="2"/>
  <c r="F57" i="2"/>
  <c r="E57" i="2"/>
  <c r="D57" i="2"/>
  <c r="C57" i="2"/>
  <c r="M56" i="2"/>
  <c r="L56" i="2"/>
  <c r="N56" i="2" s="1"/>
  <c r="K56" i="2"/>
  <c r="J56" i="2"/>
  <c r="I56" i="2"/>
  <c r="H56" i="2"/>
  <c r="G56" i="2"/>
  <c r="F56" i="2"/>
  <c r="E56" i="2"/>
  <c r="D56" i="2"/>
  <c r="C56" i="2"/>
  <c r="N55" i="2"/>
  <c r="M55" i="2"/>
  <c r="L55" i="2"/>
  <c r="K55" i="2"/>
  <c r="J55" i="2"/>
  <c r="I55" i="2"/>
  <c r="H55" i="2"/>
  <c r="G55" i="2"/>
  <c r="F55" i="2"/>
  <c r="E55" i="2"/>
  <c r="D55" i="2"/>
  <c r="C55" i="2"/>
  <c r="M54" i="2"/>
  <c r="L54" i="2"/>
  <c r="N54" i="2" s="1"/>
  <c r="N53" i="2" s="1"/>
  <c r="K54" i="2"/>
  <c r="J54" i="2"/>
  <c r="I54" i="2"/>
  <c r="H54" i="2"/>
  <c r="G54" i="2"/>
  <c r="F54" i="2"/>
  <c r="E54" i="2"/>
  <c r="D54" i="2"/>
  <c r="C54" i="2"/>
  <c r="M53" i="2"/>
  <c r="L53" i="2"/>
  <c r="K53" i="2"/>
  <c r="J53" i="2"/>
  <c r="I53" i="2"/>
  <c r="H53" i="2"/>
  <c r="G53" i="2"/>
  <c r="F53" i="2"/>
  <c r="E53" i="2"/>
  <c r="D53" i="2"/>
  <c r="C53" i="2"/>
  <c r="M52" i="2"/>
  <c r="L52" i="2"/>
  <c r="N52" i="2" s="1"/>
  <c r="K52" i="2"/>
  <c r="J52" i="2"/>
  <c r="I52" i="2"/>
  <c r="H52" i="2"/>
  <c r="G52" i="2"/>
  <c r="F52" i="2"/>
  <c r="E52" i="2"/>
  <c r="D52" i="2"/>
  <c r="C52" i="2"/>
  <c r="M51" i="2"/>
  <c r="N51" i="2" s="1"/>
  <c r="L51" i="2"/>
  <c r="K51" i="2"/>
  <c r="J51" i="2"/>
  <c r="I51" i="2"/>
  <c r="H51" i="2"/>
  <c r="G51" i="2"/>
  <c r="F51" i="2"/>
  <c r="E51" i="2"/>
  <c r="D51" i="2"/>
  <c r="C51" i="2"/>
  <c r="M50" i="2"/>
  <c r="L50" i="2"/>
  <c r="N50" i="2" s="1"/>
  <c r="K50" i="2"/>
  <c r="J50" i="2"/>
  <c r="I50" i="2"/>
  <c r="H50" i="2"/>
  <c r="G50" i="2"/>
  <c r="F50" i="2"/>
  <c r="E50" i="2"/>
  <c r="D50" i="2"/>
  <c r="C50" i="2"/>
  <c r="M49" i="2"/>
  <c r="N49" i="2" s="1"/>
  <c r="L49" i="2"/>
  <c r="K49" i="2"/>
  <c r="J49" i="2"/>
  <c r="I49" i="2"/>
  <c r="H49" i="2"/>
  <c r="G49" i="2"/>
  <c r="F49" i="2"/>
  <c r="E49" i="2"/>
  <c r="D49" i="2"/>
  <c r="C49" i="2"/>
  <c r="M48" i="2"/>
  <c r="L48" i="2"/>
  <c r="N48" i="2" s="1"/>
  <c r="K48" i="2"/>
  <c r="J48" i="2"/>
  <c r="I48" i="2"/>
  <c r="H48" i="2"/>
  <c r="G48" i="2"/>
  <c r="F48" i="2"/>
  <c r="E48" i="2"/>
  <c r="D48" i="2"/>
  <c r="C48" i="2"/>
  <c r="M47" i="2"/>
  <c r="N47" i="2" s="1"/>
  <c r="N46" i="2" s="1"/>
  <c r="L47" i="2"/>
  <c r="K47" i="2"/>
  <c r="J47" i="2"/>
  <c r="I47" i="2"/>
  <c r="H47" i="2"/>
  <c r="G47" i="2"/>
  <c r="F47" i="2"/>
  <c r="E47" i="2"/>
  <c r="D47" i="2"/>
  <c r="C47" i="2"/>
  <c r="M46" i="2"/>
  <c r="L46" i="2"/>
  <c r="K46" i="2"/>
  <c r="J46" i="2"/>
  <c r="I46" i="2"/>
  <c r="H46" i="2"/>
  <c r="G46" i="2"/>
  <c r="F46" i="2"/>
  <c r="E46" i="2"/>
  <c r="D46" i="2"/>
  <c r="C46" i="2"/>
  <c r="M45" i="2"/>
  <c r="N45" i="2" s="1"/>
  <c r="L45" i="2"/>
  <c r="K45" i="2"/>
  <c r="J45" i="2"/>
  <c r="I45" i="2"/>
  <c r="H45" i="2"/>
  <c r="G45" i="2"/>
  <c r="F45" i="2"/>
  <c r="E45" i="2"/>
  <c r="D45" i="2"/>
  <c r="C45" i="2"/>
  <c r="M44" i="2"/>
  <c r="L44" i="2"/>
  <c r="N44" i="2" s="1"/>
  <c r="K44" i="2"/>
  <c r="J44" i="2"/>
  <c r="I44" i="2"/>
  <c r="H44" i="2"/>
  <c r="G44" i="2"/>
  <c r="F44" i="2"/>
  <c r="E44" i="2"/>
  <c r="D44" i="2"/>
  <c r="C44" i="2"/>
  <c r="M43" i="2"/>
  <c r="N43" i="2" s="1"/>
  <c r="L43" i="2"/>
  <c r="K43" i="2"/>
  <c r="J43" i="2"/>
  <c r="I43" i="2"/>
  <c r="H43" i="2"/>
  <c r="G43" i="2"/>
  <c r="F43" i="2"/>
  <c r="E43" i="2"/>
  <c r="D43" i="2"/>
  <c r="C43" i="2"/>
  <c r="M42" i="2"/>
  <c r="L42" i="2"/>
  <c r="N42" i="2" s="1"/>
  <c r="K42" i="2"/>
  <c r="J42" i="2"/>
  <c r="I42" i="2"/>
  <c r="H42" i="2"/>
  <c r="G42" i="2"/>
  <c r="F42" i="2"/>
  <c r="E42" i="2"/>
  <c r="D42" i="2"/>
  <c r="C42" i="2"/>
  <c r="M41" i="2"/>
  <c r="N41" i="2" s="1"/>
  <c r="L41" i="2"/>
  <c r="K41" i="2"/>
  <c r="J41" i="2"/>
  <c r="I41" i="2"/>
  <c r="H41" i="2"/>
  <c r="G41" i="2"/>
  <c r="F41" i="2"/>
  <c r="E41" i="2"/>
  <c r="D41" i="2"/>
  <c r="C41" i="2"/>
  <c r="M40" i="2"/>
  <c r="L40" i="2"/>
  <c r="N40" i="2" s="1"/>
  <c r="K40" i="2"/>
  <c r="J40" i="2"/>
  <c r="I40" i="2"/>
  <c r="H40" i="2"/>
  <c r="G40" i="2"/>
  <c r="F40" i="2"/>
  <c r="E40" i="2"/>
  <c r="D40" i="2"/>
  <c r="C40" i="2"/>
  <c r="M39" i="2"/>
  <c r="N39" i="2" s="1"/>
  <c r="L39" i="2"/>
  <c r="K39" i="2"/>
  <c r="J39" i="2"/>
  <c r="I39" i="2"/>
  <c r="H39" i="2"/>
  <c r="G39" i="2"/>
  <c r="F39" i="2"/>
  <c r="E39" i="2"/>
  <c r="D39" i="2"/>
  <c r="C39" i="2"/>
  <c r="M38" i="2"/>
  <c r="L38" i="2"/>
  <c r="N38" i="2" s="1"/>
  <c r="K38" i="2"/>
  <c r="J38" i="2"/>
  <c r="I38" i="2"/>
  <c r="H38" i="2"/>
  <c r="G38" i="2"/>
  <c r="F38" i="2"/>
  <c r="E38" i="2"/>
  <c r="D38" i="2"/>
  <c r="C38" i="2"/>
  <c r="M37" i="2"/>
  <c r="N37" i="2" s="1"/>
  <c r="L37" i="2"/>
  <c r="K37" i="2"/>
  <c r="J37" i="2"/>
  <c r="I37" i="2"/>
  <c r="H37" i="2"/>
  <c r="G37" i="2"/>
  <c r="F37" i="2"/>
  <c r="E37" i="2"/>
  <c r="D37" i="2"/>
  <c r="C37" i="2"/>
  <c r="M36" i="2"/>
  <c r="L36" i="2"/>
  <c r="K36" i="2"/>
  <c r="J36" i="2"/>
  <c r="I36" i="2"/>
  <c r="H36" i="2"/>
  <c r="G36" i="2"/>
  <c r="F36" i="2"/>
  <c r="E36" i="2"/>
  <c r="D36" i="2"/>
  <c r="C36" i="2"/>
  <c r="M35" i="2"/>
  <c r="N35" i="2" s="1"/>
  <c r="L35" i="2"/>
  <c r="K35" i="2"/>
  <c r="J35" i="2"/>
  <c r="I35" i="2"/>
  <c r="H35" i="2"/>
  <c r="G35" i="2"/>
  <c r="F35" i="2"/>
  <c r="E35" i="2"/>
  <c r="D35" i="2"/>
  <c r="C35" i="2"/>
  <c r="M34" i="2"/>
  <c r="L34" i="2"/>
  <c r="N34" i="2" s="1"/>
  <c r="K34" i="2"/>
  <c r="J34" i="2"/>
  <c r="I34" i="2"/>
  <c r="H34" i="2"/>
  <c r="G34" i="2"/>
  <c r="F34" i="2"/>
  <c r="E34" i="2"/>
  <c r="D34" i="2"/>
  <c r="C34" i="2"/>
  <c r="M33" i="2"/>
  <c r="N33" i="2" s="1"/>
  <c r="L33" i="2"/>
  <c r="K33" i="2"/>
  <c r="J33" i="2"/>
  <c r="I33" i="2"/>
  <c r="H33" i="2"/>
  <c r="G33" i="2"/>
  <c r="F33" i="2"/>
  <c r="E33" i="2"/>
  <c r="D33" i="2"/>
  <c r="C33" i="2"/>
  <c r="M32" i="2"/>
  <c r="L32" i="2"/>
  <c r="N32" i="2" s="1"/>
  <c r="K32" i="2"/>
  <c r="J32" i="2"/>
  <c r="I32" i="2"/>
  <c r="H32" i="2"/>
  <c r="G32" i="2"/>
  <c r="F32" i="2"/>
  <c r="E32" i="2"/>
  <c r="D32" i="2"/>
  <c r="C32" i="2"/>
  <c r="M31" i="2"/>
  <c r="N31" i="2" s="1"/>
  <c r="L31" i="2"/>
  <c r="K31" i="2"/>
  <c r="J31" i="2"/>
  <c r="I31" i="2"/>
  <c r="H31" i="2"/>
  <c r="G31" i="2"/>
  <c r="F31" i="2"/>
  <c r="E31" i="2"/>
  <c r="D31" i="2"/>
  <c r="C31" i="2"/>
  <c r="M30" i="2"/>
  <c r="L30" i="2"/>
  <c r="N30" i="2" s="1"/>
  <c r="K30" i="2"/>
  <c r="J30" i="2"/>
  <c r="I30" i="2"/>
  <c r="H30" i="2"/>
  <c r="G30" i="2"/>
  <c r="F30" i="2"/>
  <c r="E30" i="2"/>
  <c r="D30" i="2"/>
  <c r="C30" i="2"/>
  <c r="M29" i="2"/>
  <c r="N29" i="2" s="1"/>
  <c r="L29" i="2"/>
  <c r="K29" i="2"/>
  <c r="J29" i="2"/>
  <c r="I29" i="2"/>
  <c r="H29" i="2"/>
  <c r="G29" i="2"/>
  <c r="F29" i="2"/>
  <c r="E29" i="2"/>
  <c r="D29" i="2"/>
  <c r="C29" i="2"/>
  <c r="M28" i="2"/>
  <c r="L28" i="2"/>
  <c r="K28" i="2"/>
  <c r="J28" i="2"/>
  <c r="I28" i="2"/>
  <c r="H28" i="2"/>
  <c r="G28" i="2"/>
  <c r="F28" i="2"/>
  <c r="E28" i="2"/>
  <c r="D28" i="2"/>
  <c r="C28" i="2"/>
  <c r="N27" i="2"/>
  <c r="M27" i="2"/>
  <c r="L27" i="2"/>
  <c r="K27" i="2"/>
  <c r="J27" i="2"/>
  <c r="I27" i="2"/>
  <c r="H27" i="2"/>
  <c r="G27" i="2"/>
  <c r="F27" i="2"/>
  <c r="E27" i="2"/>
  <c r="D27" i="2"/>
  <c r="C27" i="2"/>
  <c r="M26" i="2"/>
  <c r="L26" i="2"/>
  <c r="N26" i="2" s="1"/>
  <c r="K26" i="2"/>
  <c r="J26" i="2"/>
  <c r="I26" i="2"/>
  <c r="H26" i="2"/>
  <c r="G26" i="2"/>
  <c r="F26" i="2"/>
  <c r="E26" i="2"/>
  <c r="D26" i="2"/>
  <c r="C26" i="2"/>
  <c r="M25" i="2"/>
  <c r="N25" i="2" s="1"/>
  <c r="L25" i="2"/>
  <c r="K25" i="2"/>
  <c r="J25" i="2"/>
  <c r="I25" i="2"/>
  <c r="H25" i="2"/>
  <c r="G25" i="2"/>
  <c r="F25" i="2"/>
  <c r="E25" i="2"/>
  <c r="D25" i="2"/>
  <c r="C25" i="2"/>
  <c r="M24" i="2"/>
  <c r="L24" i="2"/>
  <c r="N24" i="2" s="1"/>
  <c r="K24" i="2"/>
  <c r="J24" i="2"/>
  <c r="I24" i="2"/>
  <c r="H24" i="2"/>
  <c r="G24" i="2"/>
  <c r="F24" i="2"/>
  <c r="E24" i="2"/>
  <c r="D24" i="2"/>
  <c r="C24" i="2"/>
  <c r="M23" i="2"/>
  <c r="N23" i="2" s="1"/>
  <c r="L23" i="2"/>
  <c r="K23" i="2"/>
  <c r="J23" i="2"/>
  <c r="I23" i="2"/>
  <c r="H23" i="2"/>
  <c r="G23" i="2"/>
  <c r="F23" i="2"/>
  <c r="E23" i="2"/>
  <c r="D23" i="2"/>
  <c r="C23" i="2"/>
  <c r="M22" i="2"/>
  <c r="L22" i="2"/>
  <c r="K22" i="2"/>
  <c r="J22" i="2"/>
  <c r="I22" i="2"/>
  <c r="H22" i="2"/>
  <c r="G22" i="2"/>
  <c r="F22" i="2"/>
  <c r="E22" i="2"/>
  <c r="D22" i="2"/>
  <c r="C22" i="2"/>
  <c r="M21" i="2"/>
  <c r="N21" i="2" s="1"/>
  <c r="L21" i="2"/>
  <c r="K21" i="2"/>
  <c r="J21" i="2"/>
  <c r="I21" i="2"/>
  <c r="H21" i="2"/>
  <c r="G21" i="2"/>
  <c r="F21" i="2"/>
  <c r="E21" i="2"/>
  <c r="D21" i="2"/>
  <c r="C21" i="2"/>
  <c r="M20" i="2"/>
  <c r="L20" i="2"/>
  <c r="N20" i="2" s="1"/>
  <c r="K20" i="2"/>
  <c r="J20" i="2"/>
  <c r="I20" i="2"/>
  <c r="H20" i="2"/>
  <c r="G20" i="2"/>
  <c r="F20" i="2"/>
  <c r="E20" i="2"/>
  <c r="D20" i="2"/>
  <c r="C20" i="2"/>
  <c r="M19" i="2"/>
  <c r="N19" i="2" s="1"/>
  <c r="L19" i="2"/>
  <c r="K19" i="2"/>
  <c r="J19" i="2"/>
  <c r="I19" i="2"/>
  <c r="H19" i="2"/>
  <c r="G19" i="2"/>
  <c r="F19" i="2"/>
  <c r="E19" i="2"/>
  <c r="D19" i="2"/>
  <c r="C19" i="2"/>
  <c r="M18" i="2"/>
  <c r="L18" i="2"/>
  <c r="N18" i="2" s="1"/>
  <c r="K18" i="2"/>
  <c r="J18" i="2"/>
  <c r="I18" i="2"/>
  <c r="H18" i="2"/>
  <c r="G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L16" i="2"/>
  <c r="N16" i="2" s="1"/>
  <c r="K16" i="2"/>
  <c r="J16" i="2"/>
  <c r="I16" i="2"/>
  <c r="H16" i="2"/>
  <c r="G16" i="2"/>
  <c r="F16" i="2"/>
  <c r="E16" i="2"/>
  <c r="D16" i="2"/>
  <c r="C16" i="2"/>
  <c r="M15" i="2"/>
  <c r="N15" i="2" s="1"/>
  <c r="L15" i="2"/>
  <c r="K15" i="2"/>
  <c r="J15" i="2"/>
  <c r="I15" i="2"/>
  <c r="H15" i="2"/>
  <c r="G15" i="2"/>
  <c r="F15" i="2"/>
  <c r="E15" i="2"/>
  <c r="D15" i="2"/>
  <c r="C15" i="2"/>
  <c r="M14" i="2"/>
  <c r="L14" i="2"/>
  <c r="N14" i="2" s="1"/>
  <c r="K14" i="2"/>
  <c r="J14" i="2"/>
  <c r="J12" i="2" s="1"/>
  <c r="J68" i="2" s="1"/>
  <c r="A78" i="2" s="1"/>
  <c r="I14" i="2"/>
  <c r="I12" i="2" s="1"/>
  <c r="I68" i="2" s="1"/>
  <c r="H14" i="2"/>
  <c r="G14" i="2"/>
  <c r="F14" i="2"/>
  <c r="E14" i="2"/>
  <c r="D14" i="2"/>
  <c r="C14" i="2"/>
  <c r="M13" i="2"/>
  <c r="M12" i="2" s="1"/>
  <c r="M68" i="2" s="1"/>
  <c r="A81" i="2" s="1"/>
  <c r="L13" i="2"/>
  <c r="K13" i="2"/>
  <c r="J13" i="2"/>
  <c r="I13" i="2"/>
  <c r="H13" i="2"/>
  <c r="H12" i="2" s="1"/>
  <c r="H68" i="2" s="1"/>
  <c r="G13" i="2"/>
  <c r="G12" i="2" s="1"/>
  <c r="G68" i="2" s="1"/>
  <c r="A75" i="2" s="1"/>
  <c r="F13" i="2"/>
  <c r="F12" i="2" s="1"/>
  <c r="F68" i="2" s="1"/>
  <c r="A74" i="2" s="1"/>
  <c r="E13" i="2"/>
  <c r="E12" i="2" s="1"/>
  <c r="E68" i="2" s="1"/>
  <c r="A73" i="2" s="1"/>
  <c r="D13" i="2"/>
  <c r="C13" i="2"/>
  <c r="L12" i="2"/>
  <c r="L68" i="2" s="1"/>
  <c r="A80" i="2" s="1"/>
  <c r="K12" i="2"/>
  <c r="K68" i="2" s="1"/>
  <c r="A79" i="2" s="1"/>
  <c r="D12" i="2"/>
  <c r="D68" i="2" s="1"/>
  <c r="C12" i="2"/>
  <c r="C68" i="2" s="1"/>
  <c r="N67" i="1"/>
  <c r="N64" i="1" s="1"/>
  <c r="N66" i="1"/>
  <c r="N65" i="1"/>
  <c r="M64" i="1"/>
  <c r="L64" i="1"/>
  <c r="K64" i="1"/>
  <c r="J64" i="1"/>
  <c r="I64" i="1"/>
  <c r="H64" i="1"/>
  <c r="G64" i="1"/>
  <c r="F64" i="1"/>
  <c r="E64" i="1"/>
  <c r="D64" i="1"/>
  <c r="C64" i="1"/>
  <c r="N63" i="1"/>
  <c r="N62" i="1"/>
  <c r="N61" i="1" s="1"/>
  <c r="M61" i="1"/>
  <c r="L61" i="1"/>
  <c r="K61" i="1"/>
  <c r="J61" i="1"/>
  <c r="I61" i="1"/>
  <c r="H61" i="1"/>
  <c r="G61" i="1"/>
  <c r="F61" i="1"/>
  <c r="E61" i="1"/>
  <c r="D61" i="1"/>
  <c r="C61" i="1"/>
  <c r="N60" i="1"/>
  <c r="N59" i="1"/>
  <c r="N58" i="1"/>
  <c r="N57" i="1"/>
  <c r="N53" i="1" s="1"/>
  <c r="N56" i="1"/>
  <c r="N55" i="1"/>
  <c r="N54" i="1"/>
  <c r="M53" i="1"/>
  <c r="L53" i="1"/>
  <c r="K53" i="1"/>
  <c r="J53" i="1"/>
  <c r="I53" i="1"/>
  <c r="H53" i="1"/>
  <c r="G53" i="1"/>
  <c r="F53" i="1"/>
  <c r="E53" i="1"/>
  <c r="D53" i="1"/>
  <c r="C53" i="1"/>
  <c r="N52" i="1"/>
  <c r="N51" i="1"/>
  <c r="N50" i="1"/>
  <c r="N49" i="1"/>
  <c r="N48" i="1"/>
  <c r="N47" i="1"/>
  <c r="N46" i="1" s="1"/>
  <c r="M46" i="1"/>
  <c r="L46" i="1"/>
  <c r="K46" i="1"/>
  <c r="J46" i="1"/>
  <c r="I46" i="1"/>
  <c r="H46" i="1"/>
  <c r="G46" i="1"/>
  <c r="F46" i="1"/>
  <c r="E46" i="1"/>
  <c r="D46" i="1"/>
  <c r="C46" i="1"/>
  <c r="N45" i="1"/>
  <c r="N44" i="1"/>
  <c r="N43" i="1"/>
  <c r="N42" i="1"/>
  <c r="N41" i="1"/>
  <c r="N40" i="1"/>
  <c r="N39" i="1"/>
  <c r="N38" i="1"/>
  <c r="N36" i="1" s="1"/>
  <c r="N37" i="1"/>
  <c r="M36" i="1"/>
  <c r="L36" i="1"/>
  <c r="K36" i="1"/>
  <c r="J36" i="1"/>
  <c r="J68" i="1" s="1"/>
  <c r="A78" i="1" s="1"/>
  <c r="I36" i="1"/>
  <c r="H36" i="1"/>
  <c r="G36" i="1"/>
  <c r="F36" i="1"/>
  <c r="E36" i="1"/>
  <c r="D36" i="1"/>
  <c r="C36" i="1"/>
  <c r="N35" i="1"/>
  <c r="N34" i="1"/>
  <c r="N33" i="1"/>
  <c r="N32" i="1"/>
  <c r="N31" i="1"/>
  <c r="N30" i="1"/>
  <c r="N29" i="1"/>
  <c r="N28" i="1" s="1"/>
  <c r="M28" i="1"/>
  <c r="L28" i="1"/>
  <c r="K28" i="1"/>
  <c r="J28" i="1"/>
  <c r="I28" i="1"/>
  <c r="H28" i="1"/>
  <c r="G28" i="1"/>
  <c r="F28" i="1"/>
  <c r="E28" i="1"/>
  <c r="D28" i="1"/>
  <c r="C28" i="1"/>
  <c r="N27" i="1"/>
  <c r="N26" i="1"/>
  <c r="N25" i="1"/>
  <c r="N24" i="1"/>
  <c r="N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N20" i="1"/>
  <c r="N19" i="1"/>
  <c r="N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N15" i="1"/>
  <c r="N14" i="1"/>
  <c r="N13" i="1"/>
  <c r="N12" i="1"/>
  <c r="M12" i="1"/>
  <c r="M68" i="1" s="1"/>
  <c r="A81" i="1" s="1"/>
  <c r="L12" i="1"/>
  <c r="L68" i="1" s="1"/>
  <c r="A80" i="1" s="1"/>
  <c r="K12" i="1"/>
  <c r="K68" i="1" s="1"/>
  <c r="A79" i="1" s="1"/>
  <c r="J12" i="1"/>
  <c r="I12" i="1"/>
  <c r="I68" i="1" s="1"/>
  <c r="H12" i="1"/>
  <c r="H68" i="1" s="1"/>
  <c r="G12" i="1"/>
  <c r="G68" i="1" s="1"/>
  <c r="A75" i="1" s="1"/>
  <c r="F12" i="1"/>
  <c r="F68" i="1" s="1"/>
  <c r="A74" i="1" s="1"/>
  <c r="E12" i="1"/>
  <c r="E68" i="1" s="1"/>
  <c r="A73" i="1" s="1"/>
  <c r="D12" i="1"/>
  <c r="D68" i="1" s="1"/>
  <c r="C12" i="1"/>
  <c r="C68" i="1" s="1"/>
  <c r="N22" i="3" l="1"/>
  <c r="N46" i="3"/>
  <c r="A71" i="3"/>
  <c r="Q56" i="3"/>
  <c r="A76" i="3"/>
  <c r="Q58" i="3"/>
  <c r="Q57" i="3"/>
  <c r="A72" i="3"/>
  <c r="Q59" i="3"/>
  <c r="A77" i="3"/>
  <c r="N53" i="3"/>
  <c r="N13" i="3"/>
  <c r="N12" i="3" s="1"/>
  <c r="N68" i="3" s="1"/>
  <c r="A82" i="3" s="1"/>
  <c r="M12" i="3"/>
  <c r="M68" i="3" s="1"/>
  <c r="A81" i="3" s="1"/>
  <c r="N28" i="2"/>
  <c r="N36" i="2"/>
  <c r="A71" i="2"/>
  <c r="Q56" i="2"/>
  <c r="A72" i="2"/>
  <c r="Q57" i="2"/>
  <c r="Q58" i="2"/>
  <c r="A76" i="2"/>
  <c r="Q59" i="2"/>
  <c r="A77" i="2"/>
  <c r="N17" i="2"/>
  <c r="N22" i="2"/>
  <c r="N13" i="2"/>
  <c r="N12" i="2" s="1"/>
  <c r="A72" i="1"/>
  <c r="Q57" i="1"/>
  <c r="Q58" i="1"/>
  <c r="A76" i="1"/>
  <c r="N68" i="1"/>
  <c r="A82" i="1" s="1"/>
  <c r="A77" i="1"/>
  <c r="Q59" i="1"/>
  <c r="A71" i="1"/>
  <c r="Q56" i="1"/>
  <c r="N68" i="2" l="1"/>
  <c r="A82" i="2" s="1"/>
</calcChain>
</file>

<file path=xl/sharedStrings.xml><?xml version="1.0" encoding="utf-8"?>
<sst xmlns="http://schemas.openxmlformats.org/spreadsheetml/2006/main" count="419" uniqueCount="99">
  <si>
    <t>Dirección Central de Policía de Turismo</t>
  </si>
  <si>
    <t>Creada el 17 de junio del ano 1975</t>
  </si>
  <si>
    <t>Departamento de Estadística</t>
  </si>
  <si>
    <t xml:space="preserve">Informe Diario de Gestión Preventiva </t>
  </si>
  <si>
    <t>Direcciones Regionales / Sección Turística</t>
  </si>
  <si>
    <t>Cal. de
Gestion</t>
  </si>
  <si>
    <r>
      <rPr>
        <b/>
        <sz val="38"/>
        <color rgb="FFFFFFFF"/>
        <rFont val="Aptos Display"/>
        <family val="2"/>
        <scheme val="major"/>
      </rPr>
      <t>Patrullajes Preventivos</t>
    </r>
  </si>
  <si>
    <t>Motocicletas Depuradas</t>
  </si>
  <si>
    <t>Motocicletas Retenidas</t>
  </si>
  <si>
    <t>Vehículos Depurados</t>
  </si>
  <si>
    <t>Personas Depuradas</t>
  </si>
  <si>
    <r>
      <rPr>
        <b/>
        <sz val="38"/>
        <color rgb="FFFFFFFF"/>
        <rFont val="Aptos Display"/>
        <family val="2"/>
        <scheme val="major"/>
      </rPr>
      <t>Personas Detenidas</t>
    </r>
  </si>
  <si>
    <t>Cantidad de Asistencia Brindada a Extranjeros</t>
  </si>
  <si>
    <t>Extranjeros Beneficiados en Asistencias</t>
  </si>
  <si>
    <t>Cantidad de Asistencia Brindada a Dominicanos</t>
  </si>
  <si>
    <t>Dominicanos Beneficiados en Asistencias</t>
  </si>
  <si>
    <t>Crucerístas Beneficiados</t>
  </si>
  <si>
    <t>Total de Turístas Beneficiados</t>
  </si>
  <si>
    <t>Dirección Reg. Zona Metropolitana</t>
  </si>
  <si>
    <t>Ciudad Colonial</t>
  </si>
  <si>
    <t xml:space="preserve">● </t>
  </si>
  <si>
    <t xml:space="preserve">▼ </t>
  </si>
  <si>
    <t>▼</t>
  </si>
  <si>
    <t>Módulo Zona Colonial</t>
  </si>
  <si>
    <t xml:space="preserve">Zona Metropolitana </t>
  </si>
  <si>
    <t>AIJB</t>
  </si>
  <si>
    <t>Dirección Reg. Zona Este</t>
  </si>
  <si>
    <t>Zona Oriental</t>
  </si>
  <si>
    <t>AILA</t>
  </si>
  <si>
    <t>Boca Chica</t>
  </si>
  <si>
    <t>Juan Dolio</t>
  </si>
  <si>
    <t>Dirección Reg. Este</t>
  </si>
  <si>
    <t>La Romana</t>
  </si>
  <si>
    <t>AILR</t>
  </si>
  <si>
    <t>Miches</t>
  </si>
  <si>
    <t>Sabana de la Mar *</t>
  </si>
  <si>
    <t>Cueva de la Maravilla</t>
  </si>
  <si>
    <t>Dirección Reg. La Altagracia</t>
  </si>
  <si>
    <t>Bayahíbe</t>
  </si>
  <si>
    <t>Boca de Yuma *</t>
  </si>
  <si>
    <t>Higüey</t>
  </si>
  <si>
    <t>Bávaro</t>
  </si>
  <si>
    <t>Uvero Alto</t>
  </si>
  <si>
    <t>AIPC</t>
  </si>
  <si>
    <t>Cabeza de Toro</t>
  </si>
  <si>
    <t xml:space="preserve">Dirección Reg. Cibao Central </t>
  </si>
  <si>
    <t>La Vega</t>
  </si>
  <si>
    <t>Santo Cerro</t>
  </si>
  <si>
    <t xml:space="preserve">Jarabacoa </t>
  </si>
  <si>
    <t>Constanza</t>
  </si>
  <si>
    <t>Santiago *</t>
  </si>
  <si>
    <t>AIC *</t>
  </si>
  <si>
    <t>Bonao *</t>
  </si>
  <si>
    <t>Montecristi *</t>
  </si>
  <si>
    <t>San José de las Matas*</t>
  </si>
  <si>
    <t>Dirección Reg. Cibao Norte</t>
  </si>
  <si>
    <t>Puerto Plata</t>
  </si>
  <si>
    <t>Luperón*</t>
  </si>
  <si>
    <t>Cabarete</t>
  </si>
  <si>
    <t>AIGGL *</t>
  </si>
  <si>
    <t>Playa Dorada*</t>
  </si>
  <si>
    <t>Sosúa</t>
  </si>
  <si>
    <t>Dirección Reg. Nordeste</t>
  </si>
  <si>
    <t>Nagua</t>
  </si>
  <si>
    <t xml:space="preserve">Rio San Juan </t>
  </si>
  <si>
    <t>Cabrera</t>
  </si>
  <si>
    <t>Operatividad</t>
  </si>
  <si>
    <t xml:space="preserve">Samaná </t>
  </si>
  <si>
    <t>Depuraciones</t>
  </si>
  <si>
    <t>AI. El Catey *</t>
  </si>
  <si>
    <t>Detenidos</t>
  </si>
  <si>
    <t>Las Terrenas</t>
  </si>
  <si>
    <t>Operatividad por Asistencias</t>
  </si>
  <si>
    <t>Las Galeras *</t>
  </si>
  <si>
    <t>Dirección Reg. Sur Central</t>
  </si>
  <si>
    <t>San Cristóbal</t>
  </si>
  <si>
    <t xml:space="preserve">Salinas Bani </t>
  </si>
  <si>
    <t xml:space="preserve">Dirección Reg. Sur </t>
  </si>
  <si>
    <t>Barahona</t>
  </si>
  <si>
    <t>Pedernales *</t>
  </si>
  <si>
    <t>Paraíso</t>
  </si>
  <si>
    <t>Total General</t>
  </si>
  <si>
    <t>Informe correspondiente al mes de Abril del 2024.</t>
  </si>
  <si>
    <t>Subdirrecion NNA S</t>
  </si>
  <si>
    <t xml:space="preserve">Operativos </t>
  </si>
  <si>
    <t>Niños Rescatados</t>
  </si>
  <si>
    <t>Devuelto a sus pabres</t>
  </si>
  <si>
    <t>CIUDAD COLONIAL</t>
  </si>
  <si>
    <t>BOCA CHICA</t>
  </si>
  <si>
    <t>SOSUA</t>
  </si>
  <si>
    <t>Mapa de incidencias por delitos contra turistas extranjeros no residentes.</t>
  </si>
  <si>
    <t>3. Bávaro</t>
  </si>
  <si>
    <t>AIJB*</t>
  </si>
  <si>
    <t xml:space="preserve">Sabana de la Mar </t>
  </si>
  <si>
    <t>San Cristóbal*</t>
  </si>
  <si>
    <t>Informe correspondiente al mes de mayo del 2024.</t>
  </si>
  <si>
    <t>Devuelto a sus padres</t>
  </si>
  <si>
    <t>LA ROMANA</t>
  </si>
  <si>
    <t>Informe correspondiente al mes de Junio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</si>
</sst>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33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60"/>
      <name val="Arial"/>
      <family val="2"/>
    </font>
    <font>
      <b/>
      <sz val="48"/>
      <color theme="1"/>
      <name val="Tahoma"/>
      <family val="2"/>
    </font>
    <font>
      <sz val="48"/>
      <color theme="1"/>
      <name val="Tahoma"/>
      <family val="2"/>
    </font>
    <font>
      <b/>
      <sz val="90"/>
      <name val="Aptos Display"/>
      <family val="2"/>
      <scheme val="major"/>
    </font>
    <font>
      <b/>
      <sz val="100"/>
      <name val="Aptos Display"/>
      <family val="2"/>
      <scheme val="major"/>
    </font>
    <font>
      <b/>
      <sz val="48"/>
      <color rgb="FFFFFFFF"/>
      <name val="Aptos Display"/>
      <family val="2"/>
      <scheme val="major"/>
    </font>
    <font>
      <b/>
      <sz val="48"/>
      <name val="Aptos Display"/>
      <family val="2"/>
      <scheme val="major"/>
    </font>
    <font>
      <b/>
      <sz val="38"/>
      <color rgb="FFFFFFFF"/>
      <name val="Aptos Display"/>
      <family val="2"/>
      <scheme val="major"/>
    </font>
    <font>
      <b/>
      <sz val="48"/>
      <color theme="0"/>
      <name val="Aptos Display"/>
      <family val="2"/>
      <scheme val="major"/>
    </font>
    <font>
      <sz val="11"/>
      <color theme="1"/>
      <name val="Times New Roman"/>
      <family val="1"/>
    </font>
    <font>
      <b/>
      <sz val="48"/>
      <color theme="1"/>
      <name val="Aptos Display"/>
      <family val="2"/>
      <scheme val="major"/>
    </font>
    <font>
      <sz val="78"/>
      <color rgb="FF00B050"/>
      <name val="Times New Roman"/>
      <family val="1"/>
    </font>
    <font>
      <sz val="58"/>
      <color rgb="FFFFFF00"/>
      <name val="Times New Roman"/>
      <family val="1"/>
    </font>
    <font>
      <sz val="58"/>
      <color rgb="FFC00000"/>
      <name val="Times New Roman"/>
      <family val="1"/>
    </font>
    <font>
      <sz val="48"/>
      <name val="Aptos Display"/>
      <family val="2"/>
      <scheme val="major"/>
    </font>
    <font>
      <b/>
      <sz val="48"/>
      <name val="Arial"/>
      <family val="2"/>
    </font>
    <font>
      <sz val="14"/>
      <color theme="1"/>
      <name val="Arial"/>
      <family val="2"/>
    </font>
    <font>
      <b/>
      <sz val="72"/>
      <name val="Arial"/>
      <family val="2"/>
    </font>
    <font>
      <b/>
      <sz val="60"/>
      <color theme="0"/>
      <name val="Arial"/>
      <family val="2"/>
    </font>
    <font>
      <b/>
      <sz val="50"/>
      <color theme="0"/>
      <name val="Arial"/>
      <family val="2"/>
    </font>
    <font>
      <b/>
      <sz val="50"/>
      <name val="Arial"/>
      <family val="2"/>
    </font>
    <font>
      <sz val="50"/>
      <name val="Arial"/>
      <family val="2"/>
    </font>
    <font>
      <sz val="8"/>
      <color rgb="FF008000"/>
      <name val="Verdana"/>
      <family val="1"/>
    </font>
    <font>
      <b/>
      <sz val="100"/>
      <name val="Arial"/>
      <family val="2"/>
    </font>
    <font>
      <b/>
      <sz val="70"/>
      <color theme="1"/>
      <name val="Arial"/>
      <family val="2"/>
    </font>
    <font>
      <sz val="72"/>
      <color theme="1"/>
      <name val="Arial"/>
      <family val="2"/>
    </font>
    <font>
      <sz val="70"/>
      <color theme="1"/>
      <name val="Arial"/>
      <family val="2"/>
    </font>
    <font>
      <sz val="11"/>
      <color theme="1"/>
      <name val="Arial"/>
      <family val="2"/>
    </font>
    <font>
      <sz val="11"/>
      <name val="Tahoma"/>
      <family val="2"/>
    </font>
    <font>
      <b/>
      <sz val="72"/>
      <color theme="1"/>
      <name val="Arial"/>
      <family val="2"/>
    </font>
    <font>
      <b/>
      <sz val="3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1F5F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41" fontId="10" fillId="3" borderId="7" xfId="0" applyNumberFormat="1" applyFont="1" applyFill="1" applyBorder="1" applyAlignment="1">
      <alignment horizontal="center" vertical="center"/>
    </xf>
    <xf numFmtId="0" fontId="11" fillId="0" borderId="0" xfId="0" applyFont="1"/>
    <xf numFmtId="0" fontId="8" fillId="0" borderId="7" xfId="0" applyFont="1" applyBorder="1" applyAlignment="1">
      <alignment horizontal="center" vertical="center"/>
    </xf>
    <xf numFmtId="0" fontId="12" fillId="0" borderId="7" xfId="0" applyFont="1" applyBorder="1"/>
    <xf numFmtId="41" fontId="8" fillId="0" borderId="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0" fillId="3" borderId="7" xfId="0" quotePrefix="1" applyFont="1" applyFill="1" applyBorder="1" applyAlignment="1">
      <alignment horizontal="center" vertical="center" wrapText="1"/>
    </xf>
    <xf numFmtId="41" fontId="0" fillId="0" borderId="0" xfId="0" applyNumberFormat="1"/>
    <xf numFmtId="0" fontId="8" fillId="4" borderId="7" xfId="0" applyFont="1" applyFill="1" applyBorder="1" applyAlignment="1">
      <alignment horizontal="center" vertical="center"/>
    </xf>
    <xf numFmtId="41" fontId="8" fillId="4" borderId="7" xfId="0" applyNumberFormat="1" applyFont="1" applyFill="1" applyBorder="1" applyAlignment="1">
      <alignment horizontal="center" vertical="center"/>
    </xf>
    <xf numFmtId="0" fontId="0" fillId="4" borderId="0" xfId="0" applyFill="1"/>
    <xf numFmtId="0" fontId="17" fillId="0" borderId="7" xfId="0" applyFont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41" fontId="10" fillId="5" borderId="8" xfId="0" applyNumberFormat="1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19" fillId="0" borderId="0" xfId="0" applyFont="1"/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19" fillId="6" borderId="7" xfId="0" applyFont="1" applyFill="1" applyBorder="1"/>
    <xf numFmtId="0" fontId="19" fillId="6" borderId="9" xfId="0" applyFont="1" applyFill="1" applyBorder="1" applyAlignment="1">
      <alignment horizontal="center"/>
    </xf>
    <xf numFmtId="0" fontId="19" fillId="6" borderId="10" xfId="0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22" fillId="0" borderId="7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19" fillId="4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/>
    <xf numFmtId="0" fontId="28" fillId="0" borderId="0" xfId="0" applyFont="1" applyAlignment="1">
      <alignment horizontal="justify" vertical="top" wrapText="1"/>
    </xf>
    <xf numFmtId="0" fontId="29" fillId="0" borderId="0" xfId="0" applyFont="1"/>
    <xf numFmtId="0" fontId="26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0" fontId="27" fillId="0" borderId="0" xfId="0" applyFont="1" applyAlignment="1">
      <alignment horizontal="justify" vertical="top" wrapText="1"/>
    </xf>
    <xf numFmtId="0" fontId="28" fillId="0" borderId="0" xfId="0" applyFont="1"/>
    <xf numFmtId="0" fontId="26" fillId="0" borderId="0" xfId="0" applyFont="1" applyAlignment="1">
      <alignment horizontal="left" vertical="justify" wrapText="1"/>
    </xf>
    <xf numFmtId="0" fontId="26" fillId="0" borderId="0" xfId="0" applyFont="1" applyAlignment="1">
      <alignment horizontal="left" vertical="justify"/>
    </xf>
    <xf numFmtId="0" fontId="31" fillId="0" borderId="0" xfId="0" applyFont="1" applyAlignment="1">
      <alignment horizontal="left" vertical="center" wrapText="1"/>
    </xf>
    <xf numFmtId="0" fontId="29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6" fillId="0" borderId="0" xfId="0" applyFont="1" applyAlignment="1">
      <alignment horizontal="left" vertical="top"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horizontal="justify" vertical="top" wrapText="1"/>
    </xf>
    <xf numFmtId="0" fontId="0" fillId="0" borderId="0" xfId="0"/>
    <xf numFmtId="0" fontId="26" fillId="0" borderId="0" xfId="0" applyFont="1"/>
    <xf numFmtId="0" fontId="28" fillId="0" borderId="0" xfId="0" applyFont="1" applyAlignment="1">
      <alignment horizontal="justify" wrapText="1"/>
    </xf>
    <xf numFmtId="0" fontId="8" fillId="6" borderId="7" xfId="0" applyFont="1" applyFill="1" applyBorder="1" applyAlignment="1">
      <alignment horizontal="center" vertical="center"/>
    </xf>
    <xf numFmtId="41" fontId="8" fillId="6" borderId="7" xfId="0" applyNumberFormat="1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6" borderId="7" xfId="0" applyFont="1" applyFill="1" applyBorder="1"/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top"/>
    </xf>
    <xf numFmtId="0" fontId="31" fillId="0" borderId="0" xfId="0" applyFont="1" applyAlignment="1">
      <alignment horizontal="left" vertical="top" wrapText="1"/>
    </xf>
    <xf numFmtId="0" fontId="2" fillId="6" borderId="7" xfId="0" applyFont="1" applyFill="1" applyBorder="1" applyAlignment="1">
      <alignment horizontal="center" vertical="center"/>
    </xf>
    <xf numFmtId="11" fontId="28" fillId="0" borderId="0" xfId="0" applyNumberFormat="1" applyFont="1" applyAlignment="1">
      <alignment horizontal="justify" vertical="top" wrapText="1"/>
    </xf>
  </cellXfs>
  <cellStyles count="1">
    <cellStyle name="Normal" xfId="0" builtinId="0"/>
  </cellStyles>
  <dxfs count="60">
    <dxf>
      <font>
        <b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rgb="FFFFFFFF"/>
        <name val="Aptos Display"/>
        <scheme val="major"/>
      </font>
      <fill>
        <patternFill patternType="solid">
          <fgColor indexed="64"/>
          <bgColor rgb="FF001F5F"/>
        </patternFill>
      </fill>
      <alignment horizontal="center" vertical="center" textRotation="0" wrapText="1" indent="0" justifyLastLine="0" shrinkToFit="0" readingOrder="0"/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strike val="0"/>
        <u val="none"/>
        <color rgb="FF00B050"/>
      </font>
    </dxf>
    <dxf>
      <font>
        <b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rgb="FFFFFFFF"/>
        <name val="Aptos Display"/>
        <scheme val="major"/>
      </font>
      <fill>
        <patternFill patternType="solid">
          <fgColor indexed="64"/>
          <bgColor rgb="FF001F5F"/>
        </patternFill>
      </fill>
      <alignment horizontal="center" vertical="center" textRotation="0" wrapText="1" indent="0" justifyLastLine="0" shrinkToFit="0" readingOrder="0"/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strike val="0"/>
        <u val="none"/>
        <color rgb="FF00B050"/>
      </font>
    </dxf>
    <dxf>
      <font>
        <b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rgb="FFFFFFFF"/>
        <name val="Aptos Display"/>
        <scheme val="major"/>
      </font>
      <fill>
        <patternFill patternType="solid">
          <fgColor indexed="64"/>
          <bgColor rgb="FF001F5F"/>
        </patternFill>
      </fill>
      <alignment horizontal="center" vertical="center" textRotation="0" wrapText="1" indent="0" justifyLastLine="0" shrinkToFit="0" readingOrder="0"/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strike val="0"/>
        <u val="none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7993693914283629E-2"/>
          <c:y val="4.95626822157434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50726648382435346"/>
          <c:y val="0"/>
          <c:w val="0.54672555882222607"/>
          <c:h val="1"/>
        </c:manualLayout>
      </c:layout>
      <c:doughnutChart>
        <c:varyColors val="1"/>
        <c:ser>
          <c:idx val="0"/>
          <c:order val="0"/>
          <c:tx>
            <c:v>Gestion Preventiva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887-4373-A648-801DB1CFB7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887-4373-A648-801DB1CFB7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887-4373-A648-801DB1CFB7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887-4373-A648-801DB1CFB761}"/>
              </c:ext>
            </c:extLst>
          </c:dPt>
          <c:dLbls>
            <c:dLbl>
              <c:idx val="0"/>
              <c:layout>
                <c:manualLayout>
                  <c:x val="-0.15354966472071516"/>
                  <c:y val="0.186214350757175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736768174027346"/>
                      <c:h val="8.72983479105928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887-4373-A648-801DB1CFB761}"/>
                </c:ext>
              </c:extLst>
            </c:dLbl>
            <c:dLbl>
              <c:idx val="1"/>
              <c:layout>
                <c:manualLayout>
                  <c:x val="5.8513215717102465E-3"/>
                  <c:y val="0.306914403556698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784235644848808"/>
                      <c:h val="7.36929057337220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887-4373-A648-801DB1CFB761}"/>
                </c:ext>
              </c:extLst>
            </c:dLbl>
            <c:dLbl>
              <c:idx val="2"/>
              <c:layout>
                <c:manualLayout>
                  <c:x val="0.11313907809188435"/>
                  <c:y val="-0.165430906850929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49916019090085"/>
                      <c:h val="0.161156462585034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887-4373-A648-801DB1CFB761}"/>
                </c:ext>
              </c:extLst>
            </c:dLbl>
            <c:dLbl>
              <c:idx val="3"/>
              <c:layout>
                <c:manualLayout>
                  <c:x val="-0.25530078482415558"/>
                  <c:y val="0.5501484125708776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618073722781377"/>
                      <c:h val="0.156053273953000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4887-4373-A648-801DB1CFB7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76200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2024'!$P$56:$P$59</c:f>
              <c:strCache>
                <c:ptCount val="4"/>
                <c:pt idx="0">
                  <c:v>Operatividad</c:v>
                </c:pt>
                <c:pt idx="1">
                  <c:v>Depuraciones</c:v>
                </c:pt>
                <c:pt idx="2">
                  <c:v>Detenidos</c:v>
                </c:pt>
                <c:pt idx="3">
                  <c:v>Operatividad por Asistencias</c:v>
                </c:pt>
              </c:strCache>
            </c:strRef>
          </c:cat>
          <c:val>
            <c:numRef>
              <c:f>'ABRIL 2024'!$Q$56:$Q$59</c:f>
              <c:numCache>
                <c:formatCode>_(* #,##0_);_(* \(#,##0\);_(* "-"_);_(@_)</c:formatCode>
                <c:ptCount val="4"/>
                <c:pt idx="0">
                  <c:v>12603</c:v>
                </c:pt>
                <c:pt idx="1">
                  <c:v>106449</c:v>
                </c:pt>
                <c:pt idx="2">
                  <c:v>665</c:v>
                </c:pt>
                <c:pt idx="3">
                  <c:v>305013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887-4373-A648-801DB1CFB76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019072902302928E-2"/>
          <c:y val="0.15161321671525754"/>
          <c:w val="0.27176755115103252"/>
          <c:h val="0.632537787734002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4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 horizontalDpi="360" verticalDpi="36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4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4800"/>
              <a:t>RESUMEN Gestion Preventiva TOTAL</a:t>
            </a:r>
          </a:p>
        </c:rich>
      </c:tx>
      <c:layout>
        <c:manualLayout>
          <c:xMode val="edge"/>
          <c:yMode val="edge"/>
          <c:x val="1.6805385615646307E-2"/>
          <c:y val="2.48908780487263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33548741249593456"/>
          <c:y val="0"/>
          <c:w val="0.54672555882222607"/>
          <c:h val="1"/>
        </c:manualLayout>
      </c:layout>
      <c:doughnutChart>
        <c:varyColors val="1"/>
        <c:ser>
          <c:idx val="0"/>
          <c:order val="0"/>
          <c:tx>
            <c:v>Gestion Preventiva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C39-45DA-862A-25BEEDEA79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C39-45DA-862A-25BEEDEA798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C39-45DA-862A-25BEEDEA798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C39-45DA-862A-25BEEDEA798C}"/>
              </c:ext>
            </c:extLst>
          </c:dPt>
          <c:dLbls>
            <c:dLbl>
              <c:idx val="0"/>
              <c:layout>
                <c:manualLayout>
                  <c:x val="0.18411827465325389"/>
                  <c:y val="0.214599794375335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39-45DA-862A-25BEEDEA798C}"/>
                </c:ext>
              </c:extLst>
            </c:dLbl>
            <c:dLbl>
              <c:idx val="1"/>
              <c:layout>
                <c:manualLayout>
                  <c:x val="-0.15912208504801101"/>
                  <c:y val="4.749339711585300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39-45DA-862A-25BEEDEA798C}"/>
                </c:ext>
              </c:extLst>
            </c:dLbl>
            <c:dLbl>
              <c:idx val="2"/>
              <c:layout>
                <c:manualLayout>
                  <c:x val="-0.1768023167200122"/>
                  <c:y val="0.1424801913475590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39-45DA-862A-25BEEDEA798C}"/>
                </c:ext>
              </c:extLst>
            </c:dLbl>
            <c:dLbl>
              <c:idx val="3"/>
              <c:layout>
                <c:manualLayout>
                  <c:x val="0.24447492760249961"/>
                  <c:y val="0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39-45DA-862A-25BEEDEA79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4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07950" cap="flat" cmpd="sng" algn="ctr">
                  <a:solidFill>
                    <a:schemeClr val="tx1"/>
                  </a:solidFill>
                  <a:round/>
                  <a:headEnd type="oval" w="med" len="sm"/>
                  <a:tailEnd type="triangle" w="med" len="sm"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2024'!$P$56:$P$59</c:f>
              <c:strCache>
                <c:ptCount val="4"/>
                <c:pt idx="0">
                  <c:v>Operatividad</c:v>
                </c:pt>
                <c:pt idx="1">
                  <c:v>Depuraciones</c:v>
                </c:pt>
                <c:pt idx="2">
                  <c:v>Detenidos</c:v>
                </c:pt>
                <c:pt idx="3">
                  <c:v>Operatividad por Asistencias</c:v>
                </c:pt>
              </c:strCache>
            </c:strRef>
          </c:cat>
          <c:val>
            <c:numRef>
              <c:f>'MAYO 2024'!$Q$56:$Q$59</c:f>
              <c:numCache>
                <c:formatCode>_(* #,##0_);_(* \(#,##0\);_(* "-"_);_(@_)</c:formatCode>
                <c:ptCount val="4"/>
                <c:pt idx="0">
                  <c:v>13091</c:v>
                </c:pt>
                <c:pt idx="1">
                  <c:v>116828</c:v>
                </c:pt>
                <c:pt idx="2">
                  <c:v>767</c:v>
                </c:pt>
                <c:pt idx="3">
                  <c:v>302183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39-45DA-862A-25BEEDEA798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3.6579789666209418E-3"/>
          <c:y val="0.15353386747361583"/>
          <c:w val="0.18326224996909676"/>
          <c:h val="0.712439738164427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 horizontalDpi="360" verticalDpi="36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4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4800"/>
              <a:t>RESUMEN Gestion Preventiva TOTAL</a:t>
            </a:r>
          </a:p>
        </c:rich>
      </c:tx>
      <c:layout>
        <c:manualLayout>
          <c:xMode val="edge"/>
          <c:yMode val="edge"/>
          <c:x val="1.6805385615646307E-2"/>
          <c:y val="2.48908780487263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33548741249593456"/>
          <c:y val="0"/>
          <c:w val="0.54672555882222607"/>
          <c:h val="1"/>
        </c:manualLayout>
      </c:layout>
      <c:doughnutChart>
        <c:varyColors val="1"/>
        <c:ser>
          <c:idx val="0"/>
          <c:order val="0"/>
          <c:tx>
            <c:v>Gestion Preventiva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94E-4FDB-8A27-E7E856ED39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94E-4FDB-8A27-E7E856ED39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94E-4FDB-8A27-E7E856ED39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94E-4FDB-8A27-E7E856ED390E}"/>
              </c:ext>
            </c:extLst>
          </c:dPt>
          <c:dLbls>
            <c:dLbl>
              <c:idx val="0"/>
              <c:layout>
                <c:manualLayout>
                  <c:x val="0.18411827465325389"/>
                  <c:y val="0.214599794375335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4E-4FDB-8A27-E7E856ED390E}"/>
                </c:ext>
              </c:extLst>
            </c:dLbl>
            <c:dLbl>
              <c:idx val="1"/>
              <c:layout>
                <c:manualLayout>
                  <c:x val="-0.15912208504801101"/>
                  <c:y val="4.749339711585300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4E-4FDB-8A27-E7E856ED390E}"/>
                </c:ext>
              </c:extLst>
            </c:dLbl>
            <c:dLbl>
              <c:idx val="2"/>
              <c:layout>
                <c:manualLayout>
                  <c:x val="-0.1768023167200122"/>
                  <c:y val="0.1424801913475590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4E-4FDB-8A27-E7E856ED390E}"/>
                </c:ext>
              </c:extLst>
            </c:dLbl>
            <c:dLbl>
              <c:idx val="3"/>
              <c:layout>
                <c:manualLayout>
                  <c:x val="0.24447492760249961"/>
                  <c:y val="0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4E-4FDB-8A27-E7E856ED39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4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07950" cap="flat" cmpd="sng" algn="ctr">
                  <a:solidFill>
                    <a:schemeClr val="tx1"/>
                  </a:solidFill>
                  <a:round/>
                  <a:headEnd type="oval" w="med" len="sm"/>
                  <a:tailEnd type="triangle" w="med" len="sm"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'JUNIO 2024 '!$P$56:$P$59</c:f>
              <c:strCache>
                <c:ptCount val="4"/>
                <c:pt idx="0">
                  <c:v>Operatividad</c:v>
                </c:pt>
                <c:pt idx="1">
                  <c:v>Depuraciones</c:v>
                </c:pt>
                <c:pt idx="2">
                  <c:v>Detenidos</c:v>
                </c:pt>
                <c:pt idx="3">
                  <c:v>Operatividad por Asistencias</c:v>
                </c:pt>
              </c:strCache>
            </c:strRef>
          </c:cat>
          <c:val>
            <c:numRef>
              <c:f>'JUNIO 2024 '!$Q$56:$Q$59</c:f>
              <c:numCache>
                <c:formatCode>_(* #,##0_);_(* \(#,##0\);_(* "-"_);_(@_)</c:formatCode>
                <c:ptCount val="4"/>
                <c:pt idx="0">
                  <c:v>12550</c:v>
                </c:pt>
                <c:pt idx="1">
                  <c:v>137124</c:v>
                </c:pt>
                <c:pt idx="2">
                  <c:v>519</c:v>
                </c:pt>
                <c:pt idx="3">
                  <c:v>262801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94E-4FDB-8A27-E7E856ED390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3.6579789666209418E-3"/>
          <c:y val="0.15353386747361583"/>
          <c:w val="0.18326224996909676"/>
          <c:h val="0.712439738164427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 horizontalDpi="360" verticalDpi="36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2.xml"/><Relationship Id="rId1" Type="http://schemas.openxmlformats.org/officeDocument/2006/relationships/image" Target="../media/image1.png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1695451</xdr:colOff>
      <xdr:row>0</xdr:row>
      <xdr:rowOff>0</xdr:rowOff>
    </xdr:from>
    <xdr:ext cx="4067174" cy="3840479"/>
    <xdr:pic>
      <xdr:nvPicPr>
        <xdr:cNvPr id="2" name="Imagen 1">
          <a:extLst>
            <a:ext uri="{FF2B5EF4-FFF2-40B4-BE49-F238E27FC236}">
              <a16:creationId xmlns:a16="http://schemas.microsoft.com/office/drawing/2014/main" id="{894C819A-4A62-4DAB-A4C5-8E636A4CA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0251" y="0"/>
          <a:ext cx="4067174" cy="3840479"/>
        </a:xfrm>
        <a:prstGeom prst="rect">
          <a:avLst/>
        </a:prstGeom>
      </xdr:spPr>
    </xdr:pic>
    <xdr:clientData/>
  </xdr:oneCellAnchor>
  <xdr:twoCellAnchor>
    <xdr:from>
      <xdr:col>8</xdr:col>
      <xdr:colOff>0</xdr:colOff>
      <xdr:row>73</xdr:row>
      <xdr:rowOff>190500</xdr:rowOff>
    </xdr:from>
    <xdr:to>
      <xdr:col>13</xdr:col>
      <xdr:colOff>3238500</xdr:colOff>
      <xdr:row>82</xdr:row>
      <xdr:rowOff>47626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1428BC-C800-4145-910A-4B0EEE79B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2000250</xdr:colOff>
      <xdr:row>84</xdr:row>
      <xdr:rowOff>-1</xdr:rowOff>
    </xdr:from>
    <xdr:to>
      <xdr:col>13</xdr:col>
      <xdr:colOff>762000</xdr:colOff>
      <xdr:row>96</xdr:row>
      <xdr:rowOff>861990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8F6B82-BB93-4202-AB09-14817CC5F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0" y="75295124"/>
          <a:ext cx="41967150" cy="309228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1863248</xdr:rowOff>
    </xdr:from>
    <xdr:to>
      <xdr:col>13</xdr:col>
      <xdr:colOff>3333750</xdr:colOff>
      <xdr:row>100</xdr:row>
      <xdr:rowOff>4953000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A05D9D-A443-49B8-861B-1D82D491B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14198"/>
          <a:ext cx="46539150" cy="15615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1695451</xdr:colOff>
      <xdr:row>0</xdr:row>
      <xdr:rowOff>0</xdr:rowOff>
    </xdr:from>
    <xdr:ext cx="4067174" cy="3840479"/>
    <xdr:pic>
      <xdr:nvPicPr>
        <xdr:cNvPr id="2" name="Imagen 1">
          <a:extLst>
            <a:ext uri="{FF2B5EF4-FFF2-40B4-BE49-F238E27FC236}">
              <a16:creationId xmlns:a16="http://schemas.microsoft.com/office/drawing/2014/main" id="{77A99870-6E0D-4F0B-A5BD-B420CBB6A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83626" y="0"/>
          <a:ext cx="4067174" cy="3840479"/>
        </a:xfrm>
        <a:prstGeom prst="rect">
          <a:avLst/>
        </a:prstGeom>
      </xdr:spPr>
    </xdr:pic>
    <xdr:clientData/>
  </xdr:oneCellAnchor>
  <xdr:twoCellAnchor>
    <xdr:from>
      <xdr:col>8</xdr:col>
      <xdr:colOff>847725</xdr:colOff>
      <xdr:row>75</xdr:row>
      <xdr:rowOff>180976</xdr:rowOff>
    </xdr:from>
    <xdr:to>
      <xdr:col>13</xdr:col>
      <xdr:colOff>1647825</xdr:colOff>
      <xdr:row>81</xdr:row>
      <xdr:rowOff>915865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DC27D7A-A2C4-4341-B161-5D295AD9C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1666875</xdr:colOff>
      <xdr:row>83</xdr:row>
      <xdr:rowOff>2190750</xdr:rowOff>
    </xdr:from>
    <xdr:to>
      <xdr:col>12</xdr:col>
      <xdr:colOff>1809750</xdr:colOff>
      <xdr:row>94</xdr:row>
      <xdr:rowOff>2217623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178E-3EA0-4544-9370-6C42E660D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6875" y="74752200"/>
          <a:ext cx="40147875" cy="275826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2248064</xdr:rowOff>
    </xdr:from>
    <xdr:to>
      <xdr:col>13</xdr:col>
      <xdr:colOff>2762250</xdr:colOff>
      <xdr:row>101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5C59A58-5E0C-4385-9B9F-721EF1E3B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365339"/>
          <a:ext cx="46301025" cy="18125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1695451</xdr:colOff>
      <xdr:row>0</xdr:row>
      <xdr:rowOff>0</xdr:rowOff>
    </xdr:from>
    <xdr:ext cx="4067174" cy="3840479"/>
    <xdr:pic>
      <xdr:nvPicPr>
        <xdr:cNvPr id="2" name="Imagen 1">
          <a:extLst>
            <a:ext uri="{FF2B5EF4-FFF2-40B4-BE49-F238E27FC236}">
              <a16:creationId xmlns:a16="http://schemas.microsoft.com/office/drawing/2014/main" id="{8B817FC7-9C79-44D9-B9B3-5D51873A9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21751" y="0"/>
          <a:ext cx="4067174" cy="3840479"/>
        </a:xfrm>
        <a:prstGeom prst="rect">
          <a:avLst/>
        </a:prstGeom>
      </xdr:spPr>
    </xdr:pic>
    <xdr:clientData/>
  </xdr:oneCellAnchor>
  <xdr:twoCellAnchor>
    <xdr:from>
      <xdr:col>8</xdr:col>
      <xdr:colOff>847725</xdr:colOff>
      <xdr:row>75</xdr:row>
      <xdr:rowOff>180976</xdr:rowOff>
    </xdr:from>
    <xdr:to>
      <xdr:col>13</xdr:col>
      <xdr:colOff>1647825</xdr:colOff>
      <xdr:row>81</xdr:row>
      <xdr:rowOff>915865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652151-8F12-4042-8CA4-A141A057A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476250</xdr:colOff>
      <xdr:row>83</xdr:row>
      <xdr:rowOff>2238375</xdr:rowOff>
    </xdr:from>
    <xdr:to>
      <xdr:col>13</xdr:col>
      <xdr:colOff>3000498</xdr:colOff>
      <xdr:row>97</xdr:row>
      <xdr:rowOff>540523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942B03-BB1F-4180-A806-6FA7F6A0F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0" y="74799825"/>
          <a:ext cx="46301148" cy="333731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762000</xdr:rowOff>
    </xdr:from>
    <xdr:to>
      <xdr:col>14</xdr:col>
      <xdr:colOff>100906</xdr:colOff>
      <xdr:row>103</xdr:row>
      <xdr:rowOff>5143500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E260F3A-22E7-4897-B341-7753E7C20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394500"/>
          <a:ext cx="48402181" cy="1866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AISANO\INFORME%20MENSUAL%20DE%20GESTI&#211;N%20PREVENTIVA%202024%20CONSOLIDADO..xlsx" TargetMode="External"/><Relationship Id="rId1" Type="http://schemas.openxmlformats.org/officeDocument/2006/relationships/externalLinkPath" Target="file:///G:\Mi%20unidad\PAISANO\INFORME%20MENSUAL%20DE%20GESTI&#211;N%20PREVENTIVA%202024%20CONSOLIDADO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-01-2024"/>
      <sheetName val="02-01-2024"/>
      <sheetName val="03-01-2024 "/>
      <sheetName val="04-01-2024"/>
      <sheetName val="05-01-2024"/>
      <sheetName val="06-01-2024 "/>
      <sheetName val="07-01-2024 "/>
      <sheetName val="08-01-2024  "/>
      <sheetName val="09-01-2024"/>
      <sheetName val="10-01-2024 "/>
      <sheetName val="11-01-2024"/>
      <sheetName val="12-01-2024"/>
      <sheetName val="13-01-2024 "/>
      <sheetName val="14-01-2024"/>
      <sheetName val="15-01-2024"/>
      <sheetName val="16-01-2024"/>
      <sheetName val="17-01-2024"/>
      <sheetName val="18-01-2024"/>
      <sheetName val="19-01-2024"/>
      <sheetName val="20-01-2024 "/>
      <sheetName val="21-01-2024 "/>
      <sheetName val="22-01-2024"/>
      <sheetName val="23-01-2024"/>
      <sheetName val="24-01-2024"/>
      <sheetName val="1 al 24"/>
      <sheetName val="25-01-2024"/>
      <sheetName val="26-01-2024"/>
      <sheetName val="27-01-2024"/>
      <sheetName val="28-01-2024 "/>
      <sheetName val="29-01-2024 "/>
      <sheetName val="30-01-2024"/>
      <sheetName val="31-01-2024 "/>
      <sheetName val="ENERO"/>
      <sheetName val="ENERO 2024"/>
      <sheetName val="23 hasta 05-02-2024"/>
      <sheetName val="01-02-2024"/>
      <sheetName val="02-02-2024"/>
      <sheetName val="03-02-2024 "/>
      <sheetName val="04-02-2024  "/>
      <sheetName val="05-02-2024  "/>
      <sheetName val="06-02-2024"/>
      <sheetName val="07-02-2024 "/>
      <sheetName val="08-02-2024"/>
      <sheetName val="09-02-2024 "/>
      <sheetName val="10-02-2024"/>
      <sheetName val="11-02-2024"/>
      <sheetName val="12-02-2024 "/>
      <sheetName val="13-02-2024"/>
      <sheetName val="14-02-2024 "/>
      <sheetName val="15-02-2024"/>
      <sheetName val="16-02-2024"/>
      <sheetName val="17-02-2024 "/>
      <sheetName val="18-02-2024  "/>
      <sheetName val="19-2-2024"/>
      <sheetName val="20-2-2024"/>
      <sheetName val="21-2-2024 "/>
      <sheetName val="22-2-2024"/>
      <sheetName val="23-02-2024"/>
      <sheetName val="24-02-2024"/>
      <sheetName val="1 al 25"/>
      <sheetName val="25-02-2024 "/>
      <sheetName val="26-02-2024 "/>
      <sheetName val="27-02-2024"/>
      <sheetName val="28-02-2024 "/>
      <sheetName val="29-02-2024"/>
      <sheetName val="FEBRERO"/>
      <sheetName val="01-03-2024"/>
      <sheetName val="02-03-2024"/>
      <sheetName val="03-03-2024"/>
      <sheetName val="04-03-2024"/>
      <sheetName val="05-03-2024 "/>
      <sheetName val="06-03-2024 "/>
      <sheetName val="07-03-2024"/>
      <sheetName val="08-03-2024"/>
      <sheetName val="09-03-2024"/>
      <sheetName val="10-03-2024 "/>
      <sheetName val="11-03-2024"/>
      <sheetName val="12-03-2024"/>
      <sheetName val="13-03-2024 "/>
      <sheetName val="14-03-2024"/>
      <sheetName val="15-03-2024"/>
      <sheetName val="16-03-2024"/>
      <sheetName val="17-03-2024"/>
      <sheetName val="18-03-2024 "/>
      <sheetName val="19-03-2024"/>
      <sheetName val="20-03-2024"/>
      <sheetName val="21-03-2024"/>
      <sheetName val="22-03-2024"/>
      <sheetName val="23-03-2024 "/>
      <sheetName val="24-03-2024"/>
      <sheetName val="01 AL 24"/>
      <sheetName val="25-03-2024"/>
      <sheetName val="26-03-2024"/>
      <sheetName val="FEBRERO 2024"/>
      <sheetName val="MARZO"/>
      <sheetName val="27-03-2024 "/>
      <sheetName val="28-03-2024"/>
      <sheetName val="29-03-2024"/>
      <sheetName val="30-03-2024"/>
      <sheetName val="31-03-2024"/>
      <sheetName val="MARZO 2024"/>
      <sheetName val="Trimestral "/>
      <sheetName val="01-04-2024"/>
      <sheetName val="02-04-2024"/>
      <sheetName val="03-04-2024 "/>
      <sheetName val="04-04-2024"/>
      <sheetName val="05-04-2024"/>
      <sheetName val="06-04-2024 "/>
      <sheetName val="07-04-2024 "/>
      <sheetName val="08-04-2024 "/>
      <sheetName val="09-04-2024"/>
      <sheetName val="10-04-2024 "/>
      <sheetName val="11-04-2024"/>
      <sheetName val="12-04-2024"/>
      <sheetName val="13-04-2024"/>
      <sheetName val="14-04-2024 "/>
      <sheetName val="15-04-2024 "/>
      <sheetName val="16-04-2024"/>
      <sheetName val="17-04-2024"/>
      <sheetName val="18-04-2024"/>
      <sheetName val="19-04-2024"/>
      <sheetName val="20-04-2024 "/>
      <sheetName val="21-04-2024  "/>
      <sheetName val="22-04-2024 "/>
      <sheetName val="23-04-2024"/>
      <sheetName val="24-04-2024"/>
      <sheetName val="01 al 24."/>
      <sheetName val="25-04-2024"/>
      <sheetName val="26-04-2024"/>
      <sheetName val="27-04-2024 "/>
      <sheetName val="28-04-2024 "/>
      <sheetName val="29-04-2024  "/>
      <sheetName val="30-04-2024"/>
      <sheetName val="ABRIL"/>
      <sheetName val="ABRIL 2024"/>
      <sheetName val="01-05-2024 "/>
      <sheetName val="02-05-2024"/>
      <sheetName val="03-05-2024"/>
      <sheetName val="04-05-2024"/>
      <sheetName val="05-05-2024"/>
      <sheetName val="06-05-2024 "/>
      <sheetName val="07-05-2024"/>
      <sheetName val="08-05-2024"/>
      <sheetName val="09-05-2024"/>
      <sheetName val="10-05-2024"/>
      <sheetName val="11-05-2024 "/>
      <sheetName val="12-05-2024"/>
      <sheetName val="13-05-2024"/>
      <sheetName val="14-05-2024"/>
      <sheetName val="15-05-2024 "/>
      <sheetName val="16-05-2024"/>
      <sheetName val="17-05-2024"/>
      <sheetName val="18-05-2024 "/>
      <sheetName val="19-05-2024 "/>
      <sheetName val="20-05-2024"/>
      <sheetName val="21-05-2024"/>
      <sheetName val="22-05-2024"/>
      <sheetName val="23-05-2024"/>
      <sheetName val="24-05-2024"/>
      <sheetName val="1 al 24."/>
      <sheetName val="25-05-2024"/>
      <sheetName val="26-05-2024 "/>
      <sheetName val="27-05-2024 "/>
      <sheetName val="28-05-2024"/>
      <sheetName val="29-05-2024"/>
      <sheetName val="30-05-2024"/>
      <sheetName val="31-05-2024"/>
      <sheetName val="MAYO 2024"/>
      <sheetName val="1-06-2024 "/>
      <sheetName val="2-06-2024  "/>
      <sheetName val="3-06-2024   "/>
      <sheetName val="04-06-2024"/>
      <sheetName val="05-06-2024 "/>
      <sheetName val="06-06-2024"/>
      <sheetName val="07-06-2024"/>
      <sheetName val="08-06-2024 "/>
      <sheetName val="09-06-2024  "/>
      <sheetName val="10-06-2024 "/>
      <sheetName val="11-06-2024"/>
      <sheetName val="12-06-2024 "/>
      <sheetName val="13-06-2024  "/>
      <sheetName val="14-06-2024 "/>
      <sheetName val="15-06-2024"/>
      <sheetName val="16-06-2024"/>
      <sheetName val="17-06-2024"/>
      <sheetName val="18-06-2024"/>
      <sheetName val="19-06-2024"/>
      <sheetName val="20-06-2024"/>
      <sheetName val="21-06-2024"/>
      <sheetName val="22-06-2024 "/>
      <sheetName val="23-06-2024 "/>
      <sheetName val="1 al 23 "/>
      <sheetName val="24-06-2024 "/>
      <sheetName val="25-06-2024"/>
      <sheetName val="26-06-2024 "/>
      <sheetName val="27-06-2024"/>
      <sheetName val="28-06-2024"/>
      <sheetName val="29-06-2024 "/>
      <sheetName val="30-06-2024 "/>
      <sheetName val="JUNIO 2024 "/>
      <sheetName val="Segundo Trimestre."/>
      <sheetName val="15 Hasta 21"/>
      <sheetName val="Mapa de Cal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56">
          <cell r="P56" t="str">
            <v>Operatividad</v>
          </cell>
          <cell r="Q56">
            <v>12603</v>
          </cell>
        </row>
        <row r="57">
          <cell r="P57" t="str">
            <v>Depuraciones</v>
          </cell>
          <cell r="Q57">
            <v>106449</v>
          </cell>
        </row>
        <row r="58">
          <cell r="P58" t="str">
            <v>Detenidos</v>
          </cell>
          <cell r="Q58">
            <v>665</v>
          </cell>
        </row>
        <row r="59">
          <cell r="P59" t="str">
            <v>Operatividad por Asistencias</v>
          </cell>
          <cell r="Q59">
            <v>305013</v>
          </cell>
        </row>
      </sheetData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>
        <row r="56">
          <cell r="P56" t="str">
            <v>Operatividad</v>
          </cell>
          <cell r="Q56">
            <v>13091</v>
          </cell>
        </row>
        <row r="57">
          <cell r="P57" t="str">
            <v>Depuraciones</v>
          </cell>
          <cell r="Q57">
            <v>116828</v>
          </cell>
        </row>
        <row r="58">
          <cell r="P58" t="str">
            <v>Detenidos</v>
          </cell>
          <cell r="Q58">
            <v>767</v>
          </cell>
        </row>
        <row r="59">
          <cell r="P59" t="str">
            <v>Operatividad por Asistencias</v>
          </cell>
          <cell r="Q59">
            <v>302183</v>
          </cell>
        </row>
      </sheetData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>
        <row r="56">
          <cell r="P56" t="str">
            <v>Operatividad</v>
          </cell>
          <cell r="Q56">
            <v>12550</v>
          </cell>
        </row>
        <row r="57">
          <cell r="P57" t="str">
            <v>Depuraciones</v>
          </cell>
          <cell r="Q57">
            <v>137124</v>
          </cell>
        </row>
        <row r="58">
          <cell r="P58" t="str">
            <v>Detenidos</v>
          </cell>
          <cell r="Q58">
            <v>519</v>
          </cell>
        </row>
        <row r="59">
          <cell r="P59" t="str">
            <v>Operatividad por Asistencias</v>
          </cell>
          <cell r="Q59">
            <v>262801</v>
          </cell>
        </row>
      </sheetData>
      <sheetData sheetId="200"/>
      <sheetData sheetId="201"/>
      <sheetData sheetId="20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4B2850-2F10-44C7-A7AD-0E6DE2D1A746}" name="Tabla334567810111214131516181920212322242627252829303132333536373839404142434445464748495051525354555657585960616263646566676869707172737475767778798182838485868788899091929394959698991001011021031041051061081091101111131121141151161171181201211221231138" displayName="Tabla334567810111214131516181920212322242627252829303132333536373839404142434445464748495051525354555657585960616263646566676869707172737475767778798182838485868788899091929394959698991001011021031041051061081091101111131121141151161171181201211221231138" ref="A11:N68" totalsRowShown="0" headerRowDxfId="55" dataDxfId="54" tableBorderDxfId="53">
  <autoFilter ref="A11:N68" xr:uid="{00000000-0009-0000-0100-000010000000}"/>
  <tableColumns count="14">
    <tableColumn id="1" xr3:uid="{168D7AFC-94FA-45F7-8A6E-1A4EB2596D9D}" name="Direcciones Regionales / Sección Turística" dataDxfId="52"/>
    <tableColumn id="2" xr3:uid="{B7E5BFE5-E742-4D06-ACB1-C2ABFB699DD6}" name="Cal. de_x000a_Gestion"/>
    <tableColumn id="3" xr3:uid="{4A3118E9-CB5B-4ED3-82D3-8ED460019606}" name="Patrullajes Preventivos" dataDxfId="51"/>
    <tableColumn id="4" xr3:uid="{A259B0ED-97D0-4EBF-86C0-0A2319BFF993}" name="Motocicletas Depuradas" dataDxfId="50"/>
    <tableColumn id="5" xr3:uid="{D644629C-4385-4A69-B2BD-9FE97A9DF5F3}" name="Motocicletas Retenidas" dataDxfId="49"/>
    <tableColumn id="6" xr3:uid="{BBA7B5B8-C0C8-4770-B3E2-B24E246B1335}" name="Vehículos Depurados" dataDxfId="48"/>
    <tableColumn id="7" xr3:uid="{22059D82-FE1B-4840-AD7B-B2951B37E713}" name="Personas Depuradas" dataDxfId="47"/>
    <tableColumn id="8" xr3:uid="{FA8FAAB4-9E93-4597-94E3-E6922721C2C0}" name="Personas Detenidas" dataDxfId="46"/>
    <tableColumn id="9" xr3:uid="{024D4F79-B181-40C3-9353-453A0E520C5A}" name="Cantidad de Asistencia Brindada a Extranjeros" dataDxfId="45"/>
    <tableColumn id="10" xr3:uid="{A1BE6A9B-8916-4019-8EA8-E48020773E1F}" name="Extranjeros Beneficiados en Asistencias" dataDxfId="44"/>
    <tableColumn id="11" xr3:uid="{DB225242-C41E-4D05-95F1-87EC2033B26C}" name="Cantidad de Asistencia Brindada a Dominicanos" dataDxfId="43"/>
    <tableColumn id="12" xr3:uid="{DD0BA21F-450E-44DC-8EBB-D2D0B4789E1B}" name="Dominicanos Beneficiados en Asistencias" dataDxfId="42"/>
    <tableColumn id="15" xr3:uid="{07A36C5E-D85A-4060-BE8F-16A58CAE3B9B}" name="Crucerístas Beneficiados" dataDxfId="41">
      <calculatedColumnFormula>Tabla334567810111214131516181920212322242627252829303132333536373839404142434445464748495051525354555657585960616263646566676869707172737475767778798182838485868788899091929394959698991001011021031041051061081091101111131121141151161171181201211221231138[[#This Row],[Total de Turístas Beneficiados]]-Tabla334567810111214131516181920212322242627252829303132333536373839404142434445464748495051525354555657585960616263646566676869707172737475767778798182838485868788899091929394959698991001011021031041051061081091101111131121141151161171181201211221231138[[#This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Asistencias]]-Tabla334567810111214131516181920212322242627252829303132333536373839404142434445464748495051525354555657585960616263646566676869707172737475767778798182838485868788899091929394959698991001011021031041051061081091101111131121141151161171181201211221231138[[#This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</calculatedColumnFormula>
    </tableColumn>
    <tableColumn id="13" xr3:uid="{1E4A0553-DED3-4964-9A8F-BDC2E4474F6D}" name="Total de Turístas Beneficiados" dataDxfId="4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4372CA-6603-471A-BC1E-68CA9A2780D9}" name="Tabla334567810111214131516181920212322242627252829303132333536373839404142434445464748495051525354555657585960616263646566676869707172737475767778798182838485868788899091929394959698991001011021031041051061081091101111131121141151161171181201211221231171" displayName="Tabla334567810111214131516181920212322242627252829303132333536373839404142434445464748495051525354555657585960616263646566676869707172737475767778798182838485868788899091929394959698991001011021031041051061081091101111131121141151161171181201211221231171" ref="A11:N68" totalsRowShown="0" headerRowDxfId="35" dataDxfId="34" tableBorderDxfId="33">
  <autoFilter ref="A11:N68" xr:uid="{00000000-0009-0000-0100-000010000000}"/>
  <tableColumns count="14">
    <tableColumn id="1" xr3:uid="{187A145B-834E-40C3-938D-D918EE74E3A3}" name="Direcciones Regionales / Sección Turística" dataDxfId="32"/>
    <tableColumn id="2" xr3:uid="{F24B3C38-B621-426F-96BB-9C1511E1C1D1}" name="Cal. de_x000a_Gestion"/>
    <tableColumn id="3" xr3:uid="{C6995BE9-3AB6-4BD9-8425-070CD16D5D07}" name="Patrullajes Preventivos" dataDxfId="31"/>
    <tableColumn id="4" xr3:uid="{27D1A239-BB38-468E-8F2D-D1B59B799C74}" name="Motocicletas Depuradas" dataDxfId="30"/>
    <tableColumn id="5" xr3:uid="{1C36D8A1-C0C1-4019-84F4-0E0FEEA73D93}" name="Motocicletas Retenidas" dataDxfId="29"/>
    <tableColumn id="6" xr3:uid="{5838094D-B33C-4886-9D7F-F2F0E383C123}" name="Vehículos Depurados" dataDxfId="28"/>
    <tableColumn id="7" xr3:uid="{9CB8E2BB-6AEC-4B15-8012-7E9B7760870D}" name="Personas Depuradas" dataDxfId="27"/>
    <tableColumn id="8" xr3:uid="{5DDD29C7-3070-4517-B9CD-974D4FC83841}" name="Personas Detenidas" dataDxfId="26"/>
    <tableColumn id="9" xr3:uid="{61E398FE-0898-4D8D-8DD0-43D87ACAE110}" name="Cantidad de Asistencia Brindada a Extranjeros" dataDxfId="25"/>
    <tableColumn id="10" xr3:uid="{FBC7FAEF-3D59-45BC-9101-A6877D20EC50}" name="Extranjeros Beneficiados en Asistencias" dataDxfId="24"/>
    <tableColumn id="11" xr3:uid="{4B32C4B9-A507-4614-A0AD-6A34C94148E9}" name="Cantidad de Asistencia Brindada a Dominicanos" dataDxfId="23"/>
    <tableColumn id="12" xr3:uid="{D61F6B10-2521-407F-86F9-C3C53F2FC618}" name="Dominicanos Beneficiados en Asistencias" dataDxfId="22"/>
    <tableColumn id="15" xr3:uid="{28ED156E-C780-46D5-8568-1BA3504ADFB5}" name="Crucerístas Beneficiados" dataDxfId="21">
      <calculatedColumnFormula>Tabla334567810111214131516181920212322242627252829303132333536373839404142434445464748495051525354555657585960616263646566676869707172737475767778798182838485868788899091929394959698991001011021031041051061081091101111131121141151161171181201211221231171[[#This Row],[Total de Turístas Beneficiados]]-Tabla334567810111214131516181920212322242627252829303132333536373839404142434445464748495051525354555657585960616263646566676869707172737475767778798182838485868788899091929394959698991001011021031041051061081091101111131121141151161171181201211221231171[[#This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Asistencias]]-Tabla334567810111214131516181920212322242627252829303132333536373839404142434445464748495051525354555657585960616263646566676869707172737475767778798182838485868788899091929394959698991001011021031041051061081091101111131121141151161171181201211221231171[[#This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</calculatedColumnFormula>
    </tableColumn>
    <tableColumn id="13" xr3:uid="{F2EE5B00-68F5-43BB-9D75-2F8CE90A0990}" name="Total de Turístas Beneficiados" dataDxfId="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EC2044D-77DF-456F-8927-4E38F3A7F64C}" name="Tabla334567810111214131516181920212322242627252829303132333536373839404142434445464748495051525354555657585960616263646566676869707172737475767778798182838485868788899091929394959698991001011021031041051061081091101111131121141151161171181201211221231300" displayName="Tabla334567810111214131516181920212322242627252829303132333536373839404142434445464748495051525354555657585960616263646566676869707172737475767778798182838485868788899091929394959698991001011021031041051061081091101111131121141151161171181201211221231300" ref="A11:N68" totalsRowShown="0" headerRowDxfId="15" dataDxfId="14" tableBorderDxfId="13">
  <autoFilter ref="A11:N68" xr:uid="{00000000-0009-0000-0100-000010000000}"/>
  <tableColumns count="14">
    <tableColumn id="1" xr3:uid="{01F37B7E-A59C-4F58-A82F-0772688ADFCA}" name="Direcciones Regionales / Sección Turística" dataDxfId="12"/>
    <tableColumn id="2" xr3:uid="{461B25C9-E9FF-4C7B-B61D-3E2864751293}" name="Cal. de_x000a_Gestion"/>
    <tableColumn id="3" xr3:uid="{988EF13E-EDAB-4652-8E40-947CBAC66FB3}" name="Patrullajes Preventivos" dataDxfId="11"/>
    <tableColumn id="4" xr3:uid="{2047966C-FEC4-4779-9CA2-13860B04E68B}" name="Motocicletas Depuradas" dataDxfId="10"/>
    <tableColumn id="5" xr3:uid="{685685CC-47C1-4A4A-8D79-35A14EBB6580}" name="Motocicletas Retenidas" dataDxfId="9"/>
    <tableColumn id="6" xr3:uid="{16EFD019-4D0B-4C65-82DC-60FF4C199E50}" name="Vehículos Depurados" dataDxfId="8"/>
    <tableColumn id="7" xr3:uid="{E0E61510-C083-4197-8269-DE73D41DAB3F}" name="Personas Depuradas" dataDxfId="7"/>
    <tableColumn id="8" xr3:uid="{B6645D2C-2FFB-428C-AD5E-F3FE546AE334}" name="Personas Detenidas" dataDxfId="6"/>
    <tableColumn id="9" xr3:uid="{3F9C5A5B-7E45-4368-AE34-F89FF13A000A}" name="Cantidad de Asistencia Brindada a Extranjeros" dataDxfId="5"/>
    <tableColumn id="10" xr3:uid="{B7F6C7CA-E6DE-401D-A50C-0A6B95F8F143}" name="Extranjeros Beneficiados en Asistencias" dataDxfId="4"/>
    <tableColumn id="11" xr3:uid="{FC8FFAE3-6BF9-435C-B1FA-52F946A889A2}" name="Cantidad de Asistencia Brindada a Dominicanos" dataDxfId="3"/>
    <tableColumn id="12" xr3:uid="{F7CA5453-55C4-4418-832D-70B9525BF191}" name="Dominicanos Beneficiados en Asistencias" dataDxfId="2"/>
    <tableColumn id="15" xr3:uid="{2494216F-98C1-474A-AFBD-61CD200089B5}" name="Crucerístas Beneficiados" dataDxfId="1">
      <calculatedColumnFormula>Tabla334567810111214131516181920212322242627252829303132333536373839404142434445464748495051525354555657585960616263646566676869707172737475767778798182838485868788899091929394959698991001011021031041051061081091101111131121141151161171181201211221231300[[#This Row],[Total de Turístas Beneficiados]]-Tabla334567810111214131516181920212322242627252829303132333536373839404142434445464748495051525354555657585960616263646566676869707172737475767778798182838485868788899091929394959698991001011021031041051061081091101111131121141151161171181201211221231300[[#This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Asistencias]]-Tabla334567810111214131516181920212322242627252829303132333536373839404142434445464748495051525354555657585960616263646566676869707172737475767778798182838485868788899091929394959698991001011021031041051061081091101111131121141151161171181201211221231300[[#This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</calculatedColumnFormula>
    </tableColumn>
    <tableColumn id="13" xr3:uid="{1D6B8AAA-E9A8-4CF7-9D21-AEC7345A142D}" name="Total de Turístas Beneficiad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DB839-BFDC-48DF-8E96-6F44BFBD398C}">
  <dimension ref="A1:AI181"/>
  <sheetViews>
    <sheetView view="pageBreakPreview" topLeftCell="A95" zoomScale="20" zoomScaleNormal="20" zoomScaleSheetLayoutView="20" workbookViewId="0">
      <selection activeCell="P99" sqref="P99"/>
    </sheetView>
  </sheetViews>
  <sheetFormatPr baseColWidth="10" defaultColWidth="11.42578125" defaultRowHeight="15" x14ac:dyDescent="0.25"/>
  <cols>
    <col min="1" max="1" width="80.28515625" customWidth="1"/>
    <col min="2" max="2" width="31.28515625" customWidth="1"/>
    <col min="3" max="3" width="40.5703125" customWidth="1"/>
    <col min="4" max="4" width="43.140625" customWidth="1"/>
    <col min="5" max="5" width="50.5703125" customWidth="1"/>
    <col min="6" max="6" width="44.42578125" customWidth="1"/>
    <col min="7" max="7" width="45.5703125" customWidth="1"/>
    <col min="8" max="8" width="35.42578125" customWidth="1"/>
    <col min="9" max="10" width="55.140625" customWidth="1"/>
    <col min="11" max="11" width="56" customWidth="1"/>
    <col min="12" max="12" width="57.42578125" customWidth="1"/>
    <col min="13" max="13" width="53" customWidth="1"/>
    <col min="14" max="14" width="51.42578125" customWidth="1"/>
    <col min="19" max="19" width="11.42578125" style="2"/>
  </cols>
  <sheetData>
    <row r="1" spans="1:20" ht="15" customHeight="1" x14ac:dyDescent="0.25">
      <c r="K1" s="1"/>
    </row>
    <row r="3" spans="1:20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20" ht="18.7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0" ht="245.45" customHeight="1" x14ac:dyDescent="1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</row>
    <row r="6" spans="1:20" ht="58.5" x14ac:dyDescent="0.25">
      <c r="A6" s="5" t="s">
        <v>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20" ht="58.5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20" ht="58.5" x14ac:dyDescent="0.25">
      <c r="A8" s="5" t="s">
        <v>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20" ht="117" x14ac:dyDescent="0.25">
      <c r="A9" s="7" t="s">
        <v>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20" ht="129.75" hidden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20" ht="285.75" customHeight="1" x14ac:dyDescent="0.25">
      <c r="A11" s="9" t="s">
        <v>4</v>
      </c>
      <c r="B11" s="10" t="s">
        <v>5</v>
      </c>
      <c r="C11" s="11" t="s">
        <v>6</v>
      </c>
      <c r="D11" s="12" t="s">
        <v>7</v>
      </c>
      <c r="E11" s="13" t="s">
        <v>8</v>
      </c>
      <c r="F11" s="14" t="s">
        <v>9</v>
      </c>
      <c r="G11" s="14" t="s">
        <v>10</v>
      </c>
      <c r="H11" s="11" t="s">
        <v>11</v>
      </c>
      <c r="I11" s="14" t="s">
        <v>12</v>
      </c>
      <c r="J11" s="14" t="s">
        <v>13</v>
      </c>
      <c r="K11" s="14" t="s">
        <v>14</v>
      </c>
      <c r="L11" s="15" t="s">
        <v>15</v>
      </c>
      <c r="M11" s="16" t="s">
        <v>16</v>
      </c>
      <c r="N11" s="17" t="s">
        <v>17</v>
      </c>
      <c r="S11"/>
      <c r="T11" s="2"/>
    </row>
    <row r="12" spans="1:20" ht="169.5" customHeight="1" x14ac:dyDescent="0.25">
      <c r="A12" s="18" t="s">
        <v>18</v>
      </c>
      <c r="B12" s="18"/>
      <c r="C12" s="19">
        <f>SUM(C13:C16)</f>
        <v>1880</v>
      </c>
      <c r="D12" s="19">
        <f t="shared" ref="D12:N12" si="0">SUM(D13:D16)</f>
        <v>1755</v>
      </c>
      <c r="E12" s="19">
        <f t="shared" si="0"/>
        <v>8</v>
      </c>
      <c r="F12" s="19">
        <f t="shared" si="0"/>
        <v>2961</v>
      </c>
      <c r="G12" s="19">
        <f t="shared" si="0"/>
        <v>5619</v>
      </c>
      <c r="H12" s="19">
        <f>SUM(H13:H16)</f>
        <v>254</v>
      </c>
      <c r="I12" s="19">
        <f>SUM(I13:I16)</f>
        <v>2588</v>
      </c>
      <c r="J12" s="19">
        <f>SUM(J13:J16)</f>
        <v>60399</v>
      </c>
      <c r="K12" s="19">
        <f>SUM(K13:K16)</f>
        <v>530</v>
      </c>
      <c r="L12" s="19">
        <f>SUM(L13:L16)</f>
        <v>42098</v>
      </c>
      <c r="M12" s="19">
        <f t="shared" si="0"/>
        <v>0</v>
      </c>
      <c r="N12" s="19">
        <f t="shared" si="0"/>
        <v>102497</v>
      </c>
      <c r="P12" s="20"/>
      <c r="S12"/>
      <c r="T12" s="2"/>
    </row>
    <row r="13" spans="1:20" ht="57.75" customHeight="1" x14ac:dyDescent="1">
      <c r="A13" s="21" t="s">
        <v>19</v>
      </c>
      <c r="B13" s="21" t="s">
        <v>20</v>
      </c>
      <c r="C13" s="22">
        <v>1460</v>
      </c>
      <c r="D13" s="22">
        <v>697</v>
      </c>
      <c r="E13" s="22">
        <v>8</v>
      </c>
      <c r="F13" s="22">
        <v>2251</v>
      </c>
      <c r="G13" s="22">
        <v>3511</v>
      </c>
      <c r="H13" s="22">
        <v>250</v>
      </c>
      <c r="I13" s="22">
        <v>581</v>
      </c>
      <c r="J13" s="22">
        <v>45603</v>
      </c>
      <c r="K13" s="22">
        <v>427</v>
      </c>
      <c r="L13" s="22">
        <v>41055</v>
      </c>
      <c r="M13" s="22">
        <v>0</v>
      </c>
      <c r="N13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86658</v>
      </c>
      <c r="O13" s="24" t="s">
        <v>20</v>
      </c>
      <c r="P13" s="25" t="s">
        <v>21</v>
      </c>
      <c r="Q13" s="26" t="s">
        <v>22</v>
      </c>
      <c r="S13"/>
      <c r="T13" s="2"/>
    </row>
    <row r="14" spans="1:20" ht="117" customHeight="1" x14ac:dyDescent="1">
      <c r="A14" s="27" t="s">
        <v>23</v>
      </c>
      <c r="B14" s="21" t="s">
        <v>20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383</v>
      </c>
      <c r="J14" s="22">
        <v>861</v>
      </c>
      <c r="K14" s="22">
        <v>6</v>
      </c>
      <c r="L14" s="22">
        <v>7</v>
      </c>
      <c r="M14" s="22">
        <v>0</v>
      </c>
      <c r="N14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868</v>
      </c>
      <c r="O14" s="24"/>
      <c r="P14" s="25"/>
      <c r="Q14" s="26"/>
      <c r="S14"/>
      <c r="T14" s="2"/>
    </row>
    <row r="15" spans="1:20" ht="68.25" customHeight="1" x14ac:dyDescent="1">
      <c r="A15" s="21" t="s">
        <v>24</v>
      </c>
      <c r="B15" s="21" t="s">
        <v>20</v>
      </c>
      <c r="C15" s="22">
        <v>374</v>
      </c>
      <c r="D15" s="22">
        <v>1058</v>
      </c>
      <c r="E15" s="22">
        <v>0</v>
      </c>
      <c r="F15" s="22">
        <v>710</v>
      </c>
      <c r="G15" s="22">
        <v>2108</v>
      </c>
      <c r="H15" s="22">
        <v>4</v>
      </c>
      <c r="I15" s="22">
        <v>327</v>
      </c>
      <c r="J15" s="22">
        <v>12638</v>
      </c>
      <c r="K15" s="22">
        <v>90</v>
      </c>
      <c r="L15" s="22">
        <v>1029</v>
      </c>
      <c r="M15" s="22">
        <v>0</v>
      </c>
      <c r="N15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13667</v>
      </c>
      <c r="S15"/>
      <c r="T15" s="2"/>
    </row>
    <row r="16" spans="1:20" ht="49.5" customHeight="1" x14ac:dyDescent="1">
      <c r="A16" s="21" t="s">
        <v>25</v>
      </c>
      <c r="B16" s="21" t="s">
        <v>20</v>
      </c>
      <c r="C16" s="22">
        <v>46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1297</v>
      </c>
      <c r="J16" s="22">
        <v>1297</v>
      </c>
      <c r="K16" s="22">
        <v>7</v>
      </c>
      <c r="L16" s="22">
        <v>7</v>
      </c>
      <c r="M16" s="22">
        <v>0</v>
      </c>
      <c r="N16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1304</v>
      </c>
      <c r="S16"/>
      <c r="T16" s="2"/>
    </row>
    <row r="17" spans="1:20" ht="127.5" x14ac:dyDescent="0.25">
      <c r="A17" s="18" t="s">
        <v>26</v>
      </c>
      <c r="B17" s="18"/>
      <c r="C17" s="19">
        <f>SUM(C18:C21)</f>
        <v>1067</v>
      </c>
      <c r="D17" s="19">
        <f>SUM(D18:D21)</f>
        <v>242</v>
      </c>
      <c r="E17" s="19">
        <f t="shared" ref="E17:N17" si="1">SUM(E18:E21)</f>
        <v>2</v>
      </c>
      <c r="F17" s="19">
        <f t="shared" si="1"/>
        <v>15486</v>
      </c>
      <c r="G17" s="19">
        <f t="shared" si="1"/>
        <v>17756</v>
      </c>
      <c r="H17" s="19">
        <f t="shared" si="1"/>
        <v>63</v>
      </c>
      <c r="I17" s="19">
        <f>SUM(I18:I21)</f>
        <v>2783</v>
      </c>
      <c r="J17" s="19">
        <f>SUM(J18:J21)</f>
        <v>22054</v>
      </c>
      <c r="K17" s="19">
        <f t="shared" si="1"/>
        <v>674</v>
      </c>
      <c r="L17" s="19">
        <f>SUM(L18:L21)</f>
        <v>6734</v>
      </c>
      <c r="M17" s="19">
        <f t="shared" si="1"/>
        <v>539</v>
      </c>
      <c r="N17" s="19">
        <f t="shared" si="1"/>
        <v>29327</v>
      </c>
      <c r="S17"/>
      <c r="T17" s="2"/>
    </row>
    <row r="18" spans="1:20" ht="49.5" customHeight="1" x14ac:dyDescent="1">
      <c r="A18" s="21" t="s">
        <v>27</v>
      </c>
      <c r="B18" s="21" t="s">
        <v>20</v>
      </c>
      <c r="C18" s="22">
        <v>185</v>
      </c>
      <c r="D18" s="22">
        <v>238</v>
      </c>
      <c r="E18" s="22">
        <v>1</v>
      </c>
      <c r="F18" s="22">
        <v>2863</v>
      </c>
      <c r="G18" s="22">
        <v>3111</v>
      </c>
      <c r="H18" s="22">
        <v>9</v>
      </c>
      <c r="I18" s="22">
        <v>2095</v>
      </c>
      <c r="J18" s="22">
        <v>21341</v>
      </c>
      <c r="K18" s="22">
        <v>624</v>
      </c>
      <c r="L18" s="22">
        <v>6676</v>
      </c>
      <c r="M18" s="22">
        <v>539</v>
      </c>
      <c r="N18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28556</v>
      </c>
      <c r="S18"/>
      <c r="T18" s="2"/>
    </row>
    <row r="19" spans="1:20" ht="57" customHeight="1" x14ac:dyDescent="1">
      <c r="A19" s="21" t="s">
        <v>28</v>
      </c>
      <c r="B19" s="21" t="s">
        <v>20</v>
      </c>
      <c r="C19" s="22">
        <v>133</v>
      </c>
      <c r="D19" s="22">
        <v>0</v>
      </c>
      <c r="E19" s="22">
        <v>0</v>
      </c>
      <c r="F19" s="22">
        <v>5470</v>
      </c>
      <c r="G19" s="22">
        <v>1995</v>
      </c>
      <c r="H19" s="22">
        <v>3</v>
      </c>
      <c r="I19" s="22">
        <v>676</v>
      </c>
      <c r="J19" s="22">
        <v>678</v>
      </c>
      <c r="K19" s="22">
        <v>31</v>
      </c>
      <c r="L19" s="22">
        <v>34</v>
      </c>
      <c r="M19" s="22">
        <v>0</v>
      </c>
      <c r="N19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712</v>
      </c>
      <c r="S19"/>
      <c r="T19" s="2"/>
    </row>
    <row r="20" spans="1:20" ht="49.5" customHeight="1" x14ac:dyDescent="1">
      <c r="A20" s="21" t="s">
        <v>29</v>
      </c>
      <c r="B20" s="21" t="s">
        <v>20</v>
      </c>
      <c r="C20" s="22">
        <v>515</v>
      </c>
      <c r="D20" s="22">
        <v>0</v>
      </c>
      <c r="E20" s="22">
        <v>0</v>
      </c>
      <c r="F20" s="22">
        <v>1370</v>
      </c>
      <c r="G20" s="22">
        <v>31</v>
      </c>
      <c r="H20" s="22">
        <v>31</v>
      </c>
      <c r="I20" s="22">
        <v>6</v>
      </c>
      <c r="J20" s="22">
        <v>21</v>
      </c>
      <c r="K20" s="22">
        <v>4</v>
      </c>
      <c r="L20" s="22">
        <v>5</v>
      </c>
      <c r="M20" s="22">
        <v>0</v>
      </c>
      <c r="N20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26</v>
      </c>
      <c r="S20"/>
      <c r="T20" s="2"/>
    </row>
    <row r="21" spans="1:20" ht="49.5" customHeight="1" x14ac:dyDescent="1">
      <c r="A21" s="21" t="s">
        <v>30</v>
      </c>
      <c r="B21" s="28" t="s">
        <v>20</v>
      </c>
      <c r="C21" s="22">
        <v>234</v>
      </c>
      <c r="D21" s="22">
        <v>4</v>
      </c>
      <c r="E21" s="22">
        <v>1</v>
      </c>
      <c r="F21" s="22">
        <v>5783</v>
      </c>
      <c r="G21" s="22">
        <v>12619</v>
      </c>
      <c r="H21" s="22">
        <v>20</v>
      </c>
      <c r="I21" s="22">
        <v>6</v>
      </c>
      <c r="J21" s="22">
        <v>14</v>
      </c>
      <c r="K21" s="22">
        <v>15</v>
      </c>
      <c r="L21" s="22">
        <v>19</v>
      </c>
      <c r="M21" s="22">
        <v>0</v>
      </c>
      <c r="N21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33</v>
      </c>
      <c r="O21">
        <v>1</v>
      </c>
      <c r="S21"/>
      <c r="T21" s="2"/>
    </row>
    <row r="22" spans="1:20" ht="118.5" customHeight="1" x14ac:dyDescent="0.25">
      <c r="A22" s="18" t="s">
        <v>31</v>
      </c>
      <c r="B22" s="18"/>
      <c r="C22" s="19">
        <f t="shared" ref="C22:M22" si="2">SUM(C23:C27)</f>
        <v>548</v>
      </c>
      <c r="D22" s="19">
        <f t="shared" si="2"/>
        <v>421</v>
      </c>
      <c r="E22" s="19">
        <f t="shared" si="2"/>
        <v>0</v>
      </c>
      <c r="F22" s="19">
        <f t="shared" si="2"/>
        <v>1061</v>
      </c>
      <c r="G22" s="19">
        <f t="shared" si="2"/>
        <v>1092</v>
      </c>
      <c r="H22" s="19">
        <f t="shared" si="2"/>
        <v>1</v>
      </c>
      <c r="I22" s="19">
        <f t="shared" si="2"/>
        <v>28599</v>
      </c>
      <c r="J22" s="19">
        <f t="shared" si="2"/>
        <v>43363</v>
      </c>
      <c r="K22" s="19">
        <f t="shared" si="2"/>
        <v>1512</v>
      </c>
      <c r="L22" s="19">
        <f t="shared" si="2"/>
        <v>5522</v>
      </c>
      <c r="M22" s="19">
        <f t="shared" si="2"/>
        <v>48225</v>
      </c>
      <c r="N22" s="19">
        <f>SUM(N23:N27)</f>
        <v>97110</v>
      </c>
      <c r="S22"/>
      <c r="T22" s="2"/>
    </row>
    <row r="23" spans="1:20" ht="49.5" customHeight="1" x14ac:dyDescent="1">
      <c r="A23" s="21" t="s">
        <v>32</v>
      </c>
      <c r="B23" s="21" t="s">
        <v>20</v>
      </c>
      <c r="C23" s="22">
        <v>262</v>
      </c>
      <c r="D23" s="22">
        <v>72</v>
      </c>
      <c r="E23" s="22">
        <v>0</v>
      </c>
      <c r="F23" s="22">
        <v>374</v>
      </c>
      <c r="G23" s="22">
        <v>715</v>
      </c>
      <c r="H23" s="22">
        <v>0</v>
      </c>
      <c r="I23" s="22">
        <v>261</v>
      </c>
      <c r="J23" s="22">
        <v>7498</v>
      </c>
      <c r="K23" s="22">
        <v>47</v>
      </c>
      <c r="L23" s="22">
        <v>1322</v>
      </c>
      <c r="M23" s="22">
        <v>48225</v>
      </c>
      <c r="N23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57045</v>
      </c>
      <c r="S23"/>
      <c r="T23" s="2"/>
    </row>
    <row r="24" spans="1:20" ht="49.5" customHeight="1" x14ac:dyDescent="1">
      <c r="A24" s="21" t="s">
        <v>33</v>
      </c>
      <c r="B24" s="21" t="s">
        <v>20</v>
      </c>
      <c r="C24" s="22">
        <v>20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26984</v>
      </c>
      <c r="J24" s="22">
        <v>26984</v>
      </c>
      <c r="K24" s="22">
        <v>0</v>
      </c>
      <c r="L24" s="22">
        <v>0</v>
      </c>
      <c r="M24" s="22">
        <v>0</v>
      </c>
      <c r="N24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26984</v>
      </c>
      <c r="S24"/>
      <c r="T24" s="2"/>
    </row>
    <row r="25" spans="1:20" ht="49.5" customHeight="1" x14ac:dyDescent="1">
      <c r="A25" s="21" t="s">
        <v>34</v>
      </c>
      <c r="B25" s="21" t="s">
        <v>20</v>
      </c>
      <c r="C25" s="22">
        <v>138</v>
      </c>
      <c r="D25" s="22">
        <v>0</v>
      </c>
      <c r="E25" s="22">
        <v>0</v>
      </c>
      <c r="F25" s="22">
        <v>620</v>
      </c>
      <c r="G25" s="22">
        <v>0</v>
      </c>
      <c r="H25" s="22">
        <v>1</v>
      </c>
      <c r="I25" s="22">
        <v>1182</v>
      </c>
      <c r="J25" s="22">
        <v>3790</v>
      </c>
      <c r="K25" s="22">
        <v>1055</v>
      </c>
      <c r="L25" s="22">
        <v>3333</v>
      </c>
      <c r="M25" s="22">
        <v>0</v>
      </c>
      <c r="N25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7123</v>
      </c>
      <c r="S25"/>
      <c r="T25" s="2"/>
    </row>
    <row r="26" spans="1:20" ht="49.5" customHeight="1" x14ac:dyDescent="1">
      <c r="A26" s="21" t="s">
        <v>35</v>
      </c>
      <c r="B26" s="21" t="s">
        <v>21</v>
      </c>
      <c r="C26" s="22">
        <v>128</v>
      </c>
      <c r="D26" s="22">
        <v>349</v>
      </c>
      <c r="E26" s="22">
        <v>0</v>
      </c>
      <c r="F26" s="22">
        <v>67</v>
      </c>
      <c r="G26" s="22">
        <v>377</v>
      </c>
      <c r="H26" s="22">
        <v>0</v>
      </c>
      <c r="I26" s="22">
        <v>172</v>
      </c>
      <c r="J26" s="22">
        <v>5091</v>
      </c>
      <c r="K26" s="22">
        <v>410</v>
      </c>
      <c r="L26" s="22">
        <v>867</v>
      </c>
      <c r="M26" s="22">
        <v>0</v>
      </c>
      <c r="N26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5958</v>
      </c>
      <c r="S26"/>
      <c r="T26" s="2"/>
    </row>
    <row r="27" spans="1:20" ht="49.5" customHeight="1" x14ac:dyDescent="0.25">
      <c r="A27" s="21" t="s">
        <v>36</v>
      </c>
      <c r="B27" s="21" t="s">
        <v>20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>
        <f>+Tabla334567810111214131516181920212322242627252829303132333536373839404142434445464748495051525354555657585960616263646566676869707172737475767778798182838485868788899091929394959698991001011021031041051061081091101111131121141151161171181201211221231138[[#This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</f>
        <v>0</v>
      </c>
      <c r="S27"/>
      <c r="T27" s="2"/>
    </row>
    <row r="28" spans="1:20" ht="118.5" customHeight="1" x14ac:dyDescent="0.25">
      <c r="A28" s="18" t="s">
        <v>37</v>
      </c>
      <c r="B28" s="18"/>
      <c r="C28" s="19">
        <f>SUM(C29:C35)</f>
        <v>2872</v>
      </c>
      <c r="D28" s="19">
        <f t="shared" ref="D28:N28" si="3">SUM(D29:D35)</f>
        <v>6789</v>
      </c>
      <c r="E28" s="19">
        <f t="shared" si="3"/>
        <v>106</v>
      </c>
      <c r="F28" s="19">
        <f t="shared" si="3"/>
        <v>16441</v>
      </c>
      <c r="G28" s="19">
        <f t="shared" si="3"/>
        <v>14244</v>
      </c>
      <c r="H28" s="19">
        <f t="shared" si="3"/>
        <v>88</v>
      </c>
      <c r="I28" s="19">
        <f t="shared" si="3"/>
        <v>153570</v>
      </c>
      <c r="J28" s="19">
        <f>SUM(J29:J35)</f>
        <v>353762</v>
      </c>
      <c r="K28" s="19">
        <f t="shared" si="3"/>
        <v>67956</v>
      </c>
      <c r="L28" s="19">
        <f>SUM(L29:L35)</f>
        <v>198217</v>
      </c>
      <c r="M28" s="19">
        <f t="shared" si="3"/>
        <v>0</v>
      </c>
      <c r="N28" s="19">
        <f t="shared" si="3"/>
        <v>551979</v>
      </c>
      <c r="S28"/>
      <c r="T28" s="2"/>
    </row>
    <row r="29" spans="1:20" ht="49.5" customHeight="1" x14ac:dyDescent="1">
      <c r="A29" s="21" t="s">
        <v>38</v>
      </c>
      <c r="B29" s="21" t="s">
        <v>20</v>
      </c>
      <c r="C29" s="22">
        <v>259</v>
      </c>
      <c r="D29" s="22">
        <v>652</v>
      </c>
      <c r="E29" s="22">
        <v>106</v>
      </c>
      <c r="F29" s="22">
        <v>3617</v>
      </c>
      <c r="G29" s="22">
        <v>3735</v>
      </c>
      <c r="H29" s="22">
        <v>11</v>
      </c>
      <c r="I29" s="22">
        <v>2774</v>
      </c>
      <c r="J29" s="22">
        <v>188108</v>
      </c>
      <c r="K29" s="22">
        <v>1112</v>
      </c>
      <c r="L29" s="22">
        <v>76300</v>
      </c>
      <c r="M29" s="22">
        <v>0</v>
      </c>
      <c r="N29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264408</v>
      </c>
      <c r="S29"/>
      <c r="T29" s="2"/>
    </row>
    <row r="30" spans="1:20" ht="49.5" customHeight="1" x14ac:dyDescent="1">
      <c r="A30" s="21" t="s">
        <v>39</v>
      </c>
      <c r="B30" s="21" t="s">
        <v>20</v>
      </c>
      <c r="C30" s="22">
        <v>50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23</v>
      </c>
      <c r="J30" s="22">
        <v>818</v>
      </c>
      <c r="K30" s="22">
        <v>3</v>
      </c>
      <c r="L30" s="22">
        <v>150</v>
      </c>
      <c r="M30" s="22">
        <v>0</v>
      </c>
      <c r="N30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968</v>
      </c>
      <c r="S30"/>
      <c r="T30" s="2"/>
    </row>
    <row r="31" spans="1:20" ht="49.5" customHeight="1" x14ac:dyDescent="1">
      <c r="A31" s="21" t="s">
        <v>40</v>
      </c>
      <c r="B31" s="21" t="s">
        <v>20</v>
      </c>
      <c r="C31" s="22">
        <v>437</v>
      </c>
      <c r="D31" s="22">
        <v>410</v>
      </c>
      <c r="E31" s="22">
        <v>0</v>
      </c>
      <c r="F31" s="22">
        <v>4015</v>
      </c>
      <c r="G31" s="22">
        <v>1100</v>
      </c>
      <c r="H31" s="22">
        <v>0</v>
      </c>
      <c r="I31" s="22">
        <v>5260</v>
      </c>
      <c r="J31" s="22">
        <v>13845</v>
      </c>
      <c r="K31" s="22">
        <v>5335</v>
      </c>
      <c r="L31" s="22">
        <v>39550</v>
      </c>
      <c r="M31" s="22">
        <v>0</v>
      </c>
      <c r="N31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53395</v>
      </c>
      <c r="S31"/>
      <c r="T31" s="2"/>
    </row>
    <row r="32" spans="1:20" ht="49.5" customHeight="1" x14ac:dyDescent="1">
      <c r="A32" s="21" t="s">
        <v>41</v>
      </c>
      <c r="B32" s="21" t="s">
        <v>20</v>
      </c>
      <c r="C32" s="22">
        <v>1693</v>
      </c>
      <c r="D32" s="22">
        <v>5175</v>
      </c>
      <c r="E32" s="22">
        <v>0</v>
      </c>
      <c r="F32" s="22">
        <v>5878</v>
      </c>
      <c r="G32" s="22">
        <v>6643</v>
      </c>
      <c r="H32" s="22">
        <v>71</v>
      </c>
      <c r="I32" s="22">
        <v>73961</v>
      </c>
      <c r="J32" s="22">
        <v>65707</v>
      </c>
      <c r="K32" s="22">
        <v>34580</v>
      </c>
      <c r="L32" s="22">
        <v>35296</v>
      </c>
      <c r="M32" s="22">
        <v>0</v>
      </c>
      <c r="N32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101003</v>
      </c>
      <c r="S32"/>
      <c r="T32" s="2"/>
    </row>
    <row r="33" spans="1:20" ht="49.5" customHeight="1" x14ac:dyDescent="1">
      <c r="A33" s="21" t="s">
        <v>42</v>
      </c>
      <c r="B33" s="21" t="s">
        <v>20</v>
      </c>
      <c r="C33" s="22">
        <v>217</v>
      </c>
      <c r="D33" s="22">
        <v>552</v>
      </c>
      <c r="E33" s="22">
        <v>0</v>
      </c>
      <c r="F33" s="22">
        <v>1235</v>
      </c>
      <c r="G33" s="22">
        <v>1907</v>
      </c>
      <c r="H33" s="22">
        <v>5</v>
      </c>
      <c r="I33" s="22">
        <v>24595</v>
      </c>
      <c r="J33" s="22">
        <v>29011</v>
      </c>
      <c r="K33" s="22">
        <v>26594</v>
      </c>
      <c r="L33" s="22">
        <v>46343</v>
      </c>
      <c r="M33" s="22">
        <v>0</v>
      </c>
      <c r="N33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75354</v>
      </c>
      <c r="S33"/>
      <c r="T33" s="2"/>
    </row>
    <row r="34" spans="1:20" ht="49.5" customHeight="1" x14ac:dyDescent="1">
      <c r="A34" s="21" t="s">
        <v>43</v>
      </c>
      <c r="B34" s="21" t="s">
        <v>20</v>
      </c>
      <c r="C34" s="22">
        <v>186</v>
      </c>
      <c r="D34" s="22">
        <v>0</v>
      </c>
      <c r="E34" s="22">
        <v>0</v>
      </c>
      <c r="F34" s="22">
        <v>834</v>
      </c>
      <c r="G34" s="22">
        <v>0</v>
      </c>
      <c r="H34" s="22">
        <v>1</v>
      </c>
      <c r="I34" s="22">
        <v>46955</v>
      </c>
      <c r="J34" s="22">
        <v>56271</v>
      </c>
      <c r="K34" s="22">
        <v>332</v>
      </c>
      <c r="L34" s="22">
        <v>578</v>
      </c>
      <c r="M34" s="22">
        <v>0</v>
      </c>
      <c r="N34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56849</v>
      </c>
      <c r="S34"/>
      <c r="T34" s="2"/>
    </row>
    <row r="35" spans="1:20" ht="49.5" customHeight="1" x14ac:dyDescent="1">
      <c r="A35" s="21" t="s">
        <v>44</v>
      </c>
      <c r="B35" s="21" t="s">
        <v>20</v>
      </c>
      <c r="C35" s="22">
        <v>30</v>
      </c>
      <c r="D35" s="22">
        <v>0</v>
      </c>
      <c r="E35" s="22">
        <v>0</v>
      </c>
      <c r="F35" s="22">
        <v>862</v>
      </c>
      <c r="G35" s="22">
        <v>859</v>
      </c>
      <c r="H35" s="22">
        <v>0</v>
      </c>
      <c r="I35" s="22">
        <v>2</v>
      </c>
      <c r="J35" s="22">
        <v>2</v>
      </c>
      <c r="K35" s="22">
        <v>0</v>
      </c>
      <c r="L35" s="22">
        <v>0</v>
      </c>
      <c r="M35" s="22">
        <v>0</v>
      </c>
      <c r="N35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2</v>
      </c>
      <c r="S35"/>
      <c r="T35" s="2"/>
    </row>
    <row r="36" spans="1:20" ht="127.5" x14ac:dyDescent="0.25">
      <c r="A36" s="18" t="s">
        <v>45</v>
      </c>
      <c r="B36" s="29"/>
      <c r="C36" s="19">
        <f>SUM(C37:C45)</f>
        <v>2333</v>
      </c>
      <c r="D36" s="19">
        <f t="shared" ref="D36:N36" si="4">SUM(D37:D45)</f>
        <v>328</v>
      </c>
      <c r="E36" s="19">
        <f t="shared" si="4"/>
        <v>0</v>
      </c>
      <c r="F36" s="19">
        <f t="shared" si="4"/>
        <v>2576</v>
      </c>
      <c r="G36" s="19">
        <f t="shared" si="4"/>
        <v>1588</v>
      </c>
      <c r="H36" s="19">
        <f t="shared" si="4"/>
        <v>12</v>
      </c>
      <c r="I36" s="19">
        <f t="shared" si="4"/>
        <v>716</v>
      </c>
      <c r="J36" s="19">
        <f>SUM(J37:J45)</f>
        <v>2214</v>
      </c>
      <c r="K36" s="19">
        <f t="shared" si="4"/>
        <v>2076</v>
      </c>
      <c r="L36" s="19">
        <f>SUM(L37:L45)</f>
        <v>7097</v>
      </c>
      <c r="M36" s="19">
        <f t="shared" si="4"/>
        <v>0</v>
      </c>
      <c r="N36" s="19">
        <f t="shared" si="4"/>
        <v>9311</v>
      </c>
      <c r="S36"/>
      <c r="T36" s="2"/>
    </row>
    <row r="37" spans="1:20" ht="49.5" customHeight="1" x14ac:dyDescent="1">
      <c r="A37" s="21" t="s">
        <v>46</v>
      </c>
      <c r="B37" s="21" t="s">
        <v>20</v>
      </c>
      <c r="C37" s="22">
        <v>175</v>
      </c>
      <c r="D37" s="22">
        <v>116</v>
      </c>
      <c r="E37" s="22">
        <v>0</v>
      </c>
      <c r="F37" s="22">
        <v>1180</v>
      </c>
      <c r="G37" s="22">
        <v>389</v>
      </c>
      <c r="H37" s="22">
        <v>0</v>
      </c>
      <c r="I37" s="22">
        <v>8</v>
      </c>
      <c r="J37" s="22">
        <v>25</v>
      </c>
      <c r="K37" s="22">
        <v>154</v>
      </c>
      <c r="L37" s="22">
        <v>581</v>
      </c>
      <c r="M37" s="22">
        <v>0</v>
      </c>
      <c r="N37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606</v>
      </c>
      <c r="S37"/>
      <c r="T37" s="2"/>
    </row>
    <row r="38" spans="1:20" ht="49.5" customHeight="1" x14ac:dyDescent="1">
      <c r="A38" s="21" t="s">
        <v>47</v>
      </c>
      <c r="B38" s="21" t="s">
        <v>20</v>
      </c>
      <c r="C38" s="22">
        <v>357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4</v>
      </c>
      <c r="J38" s="22">
        <v>30</v>
      </c>
      <c r="K38" s="22">
        <v>113</v>
      </c>
      <c r="L38" s="22">
        <v>1285</v>
      </c>
      <c r="M38" s="22">
        <v>0</v>
      </c>
      <c r="N38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1315</v>
      </c>
      <c r="S38"/>
      <c r="T38" s="2"/>
    </row>
    <row r="39" spans="1:20" ht="49.5" customHeight="1" x14ac:dyDescent="1">
      <c r="A39" s="21" t="s">
        <v>48</v>
      </c>
      <c r="B39" s="21" t="s">
        <v>20</v>
      </c>
      <c r="C39" s="22">
        <v>945</v>
      </c>
      <c r="D39" s="22">
        <v>6</v>
      </c>
      <c r="E39" s="22">
        <v>0</v>
      </c>
      <c r="F39" s="22">
        <v>267</v>
      </c>
      <c r="G39" s="22">
        <v>224</v>
      </c>
      <c r="H39" s="22">
        <v>4</v>
      </c>
      <c r="I39" s="22">
        <v>2</v>
      </c>
      <c r="J39" s="22">
        <v>28</v>
      </c>
      <c r="K39" s="22">
        <v>9</v>
      </c>
      <c r="L39" s="22">
        <v>374</v>
      </c>
      <c r="M39" s="22">
        <v>0</v>
      </c>
      <c r="N39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402</v>
      </c>
      <c r="S39"/>
      <c r="T39" s="2"/>
    </row>
    <row r="40" spans="1:20" ht="49.5" customHeight="1" x14ac:dyDescent="1">
      <c r="A40" s="21" t="s">
        <v>49</v>
      </c>
      <c r="B40" s="21" t="s">
        <v>20</v>
      </c>
      <c r="C40" s="22">
        <v>217</v>
      </c>
      <c r="D40" s="22">
        <v>206</v>
      </c>
      <c r="E40" s="22">
        <v>0</v>
      </c>
      <c r="F40" s="22">
        <v>1128</v>
      </c>
      <c r="G40" s="22">
        <v>974</v>
      </c>
      <c r="H40" s="22">
        <v>0</v>
      </c>
      <c r="I40" s="22">
        <v>4</v>
      </c>
      <c r="J40" s="22">
        <v>19</v>
      </c>
      <c r="K40" s="22">
        <v>5</v>
      </c>
      <c r="L40" s="22">
        <v>73</v>
      </c>
      <c r="M40" s="22">
        <v>0</v>
      </c>
      <c r="N40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92</v>
      </c>
      <c r="S40"/>
      <c r="T40" s="2"/>
    </row>
    <row r="41" spans="1:20" ht="49.5" customHeight="1" x14ac:dyDescent="1">
      <c r="A41" s="21" t="s">
        <v>50</v>
      </c>
      <c r="B41" s="21" t="s">
        <v>21</v>
      </c>
      <c r="C41" s="22">
        <v>98</v>
      </c>
      <c r="D41" s="22">
        <v>0</v>
      </c>
      <c r="E41" s="22">
        <v>0</v>
      </c>
      <c r="F41" s="22">
        <v>1</v>
      </c>
      <c r="G41" s="22">
        <v>1</v>
      </c>
      <c r="H41" s="22">
        <v>2</v>
      </c>
      <c r="I41" s="22">
        <v>13</v>
      </c>
      <c r="J41" s="22">
        <v>180</v>
      </c>
      <c r="K41" s="22">
        <v>23</v>
      </c>
      <c r="L41" s="22">
        <v>1048</v>
      </c>
      <c r="M41" s="22">
        <v>0</v>
      </c>
      <c r="N41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1228</v>
      </c>
      <c r="S41"/>
      <c r="T41" s="2"/>
    </row>
    <row r="42" spans="1:20" ht="49.5" customHeight="1" x14ac:dyDescent="1">
      <c r="A42" s="21" t="s">
        <v>51</v>
      </c>
      <c r="B42" s="21" t="s">
        <v>20</v>
      </c>
      <c r="C42" s="22">
        <v>116</v>
      </c>
      <c r="D42" s="22">
        <v>0</v>
      </c>
      <c r="E42" s="22">
        <v>0</v>
      </c>
      <c r="F42" s="22">
        <v>0</v>
      </c>
      <c r="G42" s="22">
        <v>0</v>
      </c>
      <c r="H42" s="22">
        <v>2</v>
      </c>
      <c r="I42" s="22">
        <v>646</v>
      </c>
      <c r="J42" s="22">
        <v>1761</v>
      </c>
      <c r="K42" s="22">
        <v>1734</v>
      </c>
      <c r="L42" s="22">
        <v>2649</v>
      </c>
      <c r="M42" s="22">
        <v>0</v>
      </c>
      <c r="N42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4410</v>
      </c>
      <c r="S42"/>
      <c r="T42" s="2"/>
    </row>
    <row r="43" spans="1:20" ht="53.25" customHeight="1" x14ac:dyDescent="1">
      <c r="A43" s="21" t="s">
        <v>52</v>
      </c>
      <c r="B43" s="21" t="s">
        <v>21</v>
      </c>
      <c r="C43" s="22">
        <v>105</v>
      </c>
      <c r="D43" s="22">
        <v>0</v>
      </c>
      <c r="E43" s="22">
        <v>0</v>
      </c>
      <c r="F43" s="22">
        <v>0</v>
      </c>
      <c r="G43" s="22">
        <v>0</v>
      </c>
      <c r="H43" s="22">
        <v>3</v>
      </c>
      <c r="I43" s="22">
        <v>4</v>
      </c>
      <c r="J43" s="22">
        <v>16</v>
      </c>
      <c r="K43" s="22">
        <v>3</v>
      </c>
      <c r="L43" s="22">
        <v>5</v>
      </c>
      <c r="M43" s="22">
        <v>0</v>
      </c>
      <c r="N43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21</v>
      </c>
      <c r="S43"/>
      <c r="T43" s="2"/>
    </row>
    <row r="44" spans="1:20" ht="49.5" customHeight="1" x14ac:dyDescent="1">
      <c r="A44" s="21" t="s">
        <v>53</v>
      </c>
      <c r="B44" s="21" t="s">
        <v>20</v>
      </c>
      <c r="C44" s="22">
        <v>99</v>
      </c>
      <c r="D44" s="22">
        <v>0</v>
      </c>
      <c r="E44" s="22">
        <v>0</v>
      </c>
      <c r="F44" s="22">
        <v>0</v>
      </c>
      <c r="G44" s="22">
        <v>0</v>
      </c>
      <c r="H44" s="22">
        <v>1</v>
      </c>
      <c r="I44" s="22">
        <v>34</v>
      </c>
      <c r="J44" s="22">
        <v>141</v>
      </c>
      <c r="K44" s="22">
        <v>24</v>
      </c>
      <c r="L44" s="22">
        <v>841</v>
      </c>
      <c r="M44" s="22">
        <v>0</v>
      </c>
      <c r="N44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982</v>
      </c>
      <c r="S44"/>
      <c r="T44" s="2"/>
    </row>
    <row r="45" spans="1:20" ht="103.5" customHeight="1" x14ac:dyDescent="1">
      <c r="A45" s="27" t="s">
        <v>54</v>
      </c>
      <c r="B45" s="21" t="s">
        <v>20</v>
      </c>
      <c r="C45" s="22">
        <v>221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1</v>
      </c>
      <c r="J45" s="22">
        <v>14</v>
      </c>
      <c r="K45" s="22">
        <v>11</v>
      </c>
      <c r="L45" s="22">
        <v>241</v>
      </c>
      <c r="M45" s="22">
        <v>0</v>
      </c>
      <c r="N45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255</v>
      </c>
      <c r="S45"/>
      <c r="T45" s="2"/>
    </row>
    <row r="46" spans="1:20" ht="127.5" x14ac:dyDescent="0.25">
      <c r="A46" s="18" t="s">
        <v>55</v>
      </c>
      <c r="B46" s="18"/>
      <c r="C46" s="19">
        <f>SUM(C47:C52)</f>
        <v>1679</v>
      </c>
      <c r="D46" s="19">
        <f t="shared" ref="D46:N46" si="5">SUM(D47:D52)</f>
        <v>531</v>
      </c>
      <c r="E46" s="19">
        <f t="shared" si="5"/>
        <v>3</v>
      </c>
      <c r="F46" s="19">
        <f t="shared" si="5"/>
        <v>2548</v>
      </c>
      <c r="G46" s="19">
        <f t="shared" si="5"/>
        <v>2061</v>
      </c>
      <c r="H46" s="19">
        <f t="shared" si="5"/>
        <v>179</v>
      </c>
      <c r="I46" s="19">
        <f t="shared" si="5"/>
        <v>36839</v>
      </c>
      <c r="J46" s="19">
        <f>SUM(J47:J52)</f>
        <v>44425</v>
      </c>
      <c r="K46" s="19">
        <f t="shared" si="5"/>
        <v>23</v>
      </c>
      <c r="L46" s="19">
        <f>SUM(L47:L52)</f>
        <v>779</v>
      </c>
      <c r="M46" s="19">
        <f t="shared" si="5"/>
        <v>247318</v>
      </c>
      <c r="N46" s="19">
        <f t="shared" si="5"/>
        <v>292522</v>
      </c>
      <c r="S46"/>
      <c r="T46" s="2"/>
    </row>
    <row r="47" spans="1:20" ht="53.25" customHeight="1" x14ac:dyDescent="1">
      <c r="A47" s="21" t="s">
        <v>56</v>
      </c>
      <c r="B47" s="21" t="s">
        <v>20</v>
      </c>
      <c r="C47" s="22">
        <v>920</v>
      </c>
      <c r="D47" s="22">
        <v>55</v>
      </c>
      <c r="E47" s="22">
        <v>1</v>
      </c>
      <c r="F47" s="22">
        <v>278</v>
      </c>
      <c r="G47" s="22">
        <v>188</v>
      </c>
      <c r="H47" s="22">
        <v>70</v>
      </c>
      <c r="I47" s="22">
        <v>30340</v>
      </c>
      <c r="J47" s="22">
        <v>30340</v>
      </c>
      <c r="K47" s="22">
        <v>0</v>
      </c>
      <c r="L47" s="22">
        <v>0</v>
      </c>
      <c r="M47" s="22">
        <v>247318</v>
      </c>
      <c r="N47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277658</v>
      </c>
      <c r="S47"/>
      <c r="T47" s="2"/>
    </row>
    <row r="48" spans="1:20" ht="49.5" customHeight="1" x14ac:dyDescent="1">
      <c r="A48" s="21" t="s">
        <v>57</v>
      </c>
      <c r="B48" s="21" t="s">
        <v>21</v>
      </c>
      <c r="C48" s="22">
        <v>59</v>
      </c>
      <c r="D48" s="22">
        <v>33</v>
      </c>
      <c r="E48" s="22">
        <v>0</v>
      </c>
      <c r="F48" s="22">
        <v>59</v>
      </c>
      <c r="G48" s="22">
        <v>41</v>
      </c>
      <c r="H48" s="22">
        <v>0</v>
      </c>
      <c r="I48" s="22">
        <v>60</v>
      </c>
      <c r="J48" s="22">
        <v>2081</v>
      </c>
      <c r="K48" s="22">
        <v>0</v>
      </c>
      <c r="L48" s="22">
        <v>0</v>
      </c>
      <c r="M48" s="22">
        <v>0</v>
      </c>
      <c r="N48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2081</v>
      </c>
      <c r="S48"/>
      <c r="T48" s="2"/>
    </row>
    <row r="49" spans="1:20" ht="49.5" customHeight="1" x14ac:dyDescent="1">
      <c r="A49" s="21" t="s">
        <v>58</v>
      </c>
      <c r="B49" s="21" t="s">
        <v>20</v>
      </c>
      <c r="C49" s="22">
        <v>326</v>
      </c>
      <c r="D49" s="22">
        <v>143</v>
      </c>
      <c r="E49" s="22">
        <v>1</v>
      </c>
      <c r="F49" s="22">
        <v>497</v>
      </c>
      <c r="G49" s="22">
        <v>108</v>
      </c>
      <c r="H49" s="22">
        <v>22</v>
      </c>
      <c r="I49" s="22">
        <v>41</v>
      </c>
      <c r="J49" s="22">
        <v>825</v>
      </c>
      <c r="K49" s="22">
        <v>9</v>
      </c>
      <c r="L49" s="22">
        <v>290</v>
      </c>
      <c r="M49" s="22">
        <v>0</v>
      </c>
      <c r="N49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1115</v>
      </c>
      <c r="S49"/>
      <c r="T49" s="2"/>
    </row>
    <row r="50" spans="1:20" ht="49.5" customHeight="1" x14ac:dyDescent="1">
      <c r="A50" s="21" t="s">
        <v>59</v>
      </c>
      <c r="B50" s="21" t="s">
        <v>20</v>
      </c>
      <c r="C50" s="22">
        <v>42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6281</v>
      </c>
      <c r="J50" s="22">
        <v>6281</v>
      </c>
      <c r="K50" s="22">
        <v>0</v>
      </c>
      <c r="L50" s="22">
        <v>0</v>
      </c>
      <c r="M50" s="22">
        <v>0</v>
      </c>
      <c r="N50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6281</v>
      </c>
      <c r="S50"/>
      <c r="T50" s="2"/>
    </row>
    <row r="51" spans="1:20" ht="49.5" customHeight="1" x14ac:dyDescent="1">
      <c r="A51" s="21" t="s">
        <v>60</v>
      </c>
      <c r="B51" s="21" t="s">
        <v>21</v>
      </c>
      <c r="C51" s="22">
        <v>78</v>
      </c>
      <c r="D51" s="22">
        <v>0</v>
      </c>
      <c r="E51" s="22">
        <v>0</v>
      </c>
      <c r="F51" s="22">
        <v>457</v>
      </c>
      <c r="G51" s="22">
        <v>0</v>
      </c>
      <c r="H51" s="22">
        <v>1</v>
      </c>
      <c r="I51" s="22">
        <v>105</v>
      </c>
      <c r="J51" s="22">
        <v>4552</v>
      </c>
      <c r="K51" s="22">
        <v>1</v>
      </c>
      <c r="L51" s="22">
        <v>1</v>
      </c>
      <c r="M51" s="22">
        <v>0</v>
      </c>
      <c r="N51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4553</v>
      </c>
      <c r="S51"/>
      <c r="T51" s="2"/>
    </row>
    <row r="52" spans="1:20" ht="49.5" customHeight="1" x14ac:dyDescent="1">
      <c r="A52" s="21" t="s">
        <v>61</v>
      </c>
      <c r="B52" s="21" t="s">
        <v>20</v>
      </c>
      <c r="C52" s="22">
        <v>254</v>
      </c>
      <c r="D52" s="22">
        <v>300</v>
      </c>
      <c r="E52" s="22">
        <v>1</v>
      </c>
      <c r="F52" s="22">
        <v>1257</v>
      </c>
      <c r="G52" s="22">
        <v>1724</v>
      </c>
      <c r="H52" s="22">
        <v>86</v>
      </c>
      <c r="I52" s="22">
        <v>12</v>
      </c>
      <c r="J52" s="22">
        <v>346</v>
      </c>
      <c r="K52" s="22">
        <v>13</v>
      </c>
      <c r="L52" s="22">
        <v>488</v>
      </c>
      <c r="M52" s="22">
        <v>0</v>
      </c>
      <c r="N52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834</v>
      </c>
      <c r="S52"/>
      <c r="T52" s="2"/>
    </row>
    <row r="53" spans="1:20" ht="114.75" customHeight="1" x14ac:dyDescent="0.25">
      <c r="A53" s="18" t="s">
        <v>62</v>
      </c>
      <c r="B53" s="18"/>
      <c r="C53" s="19">
        <f>SUM(C54:C60)</f>
        <v>1367</v>
      </c>
      <c r="D53" s="19">
        <f t="shared" ref="D53:N53" si="6">SUM(D54:D60)</f>
        <v>880</v>
      </c>
      <c r="E53" s="19">
        <f t="shared" si="6"/>
        <v>0</v>
      </c>
      <c r="F53" s="19">
        <f t="shared" si="6"/>
        <v>5217</v>
      </c>
      <c r="G53" s="19">
        <f t="shared" si="6"/>
        <v>5839</v>
      </c>
      <c r="H53" s="19">
        <f t="shared" si="6"/>
        <v>67</v>
      </c>
      <c r="I53" s="19">
        <f t="shared" si="6"/>
        <v>5669</v>
      </c>
      <c r="J53" s="19">
        <f>SUM(J54:J60)</f>
        <v>25684</v>
      </c>
      <c r="K53" s="19">
        <f t="shared" si="6"/>
        <v>801</v>
      </c>
      <c r="L53" s="19">
        <f>SUM(L54:L60)</f>
        <v>51174</v>
      </c>
      <c r="M53" s="19">
        <f t="shared" si="6"/>
        <v>0</v>
      </c>
      <c r="N53" s="19">
        <f t="shared" si="6"/>
        <v>76858</v>
      </c>
      <c r="S53"/>
      <c r="T53" s="2"/>
    </row>
    <row r="54" spans="1:20" ht="49.5" customHeight="1" x14ac:dyDescent="1">
      <c r="A54" s="21" t="s">
        <v>63</v>
      </c>
      <c r="B54" s="21" t="s">
        <v>20</v>
      </c>
      <c r="C54" s="22">
        <v>344</v>
      </c>
      <c r="D54" s="22">
        <v>0</v>
      </c>
      <c r="E54" s="22">
        <v>0</v>
      </c>
      <c r="F54" s="22">
        <v>635</v>
      </c>
      <c r="G54" s="22">
        <v>650</v>
      </c>
      <c r="H54" s="22">
        <v>40</v>
      </c>
      <c r="I54" s="22">
        <v>43</v>
      </c>
      <c r="J54" s="22">
        <v>644</v>
      </c>
      <c r="K54" s="22">
        <v>261</v>
      </c>
      <c r="L54" s="22">
        <v>38258</v>
      </c>
      <c r="M54" s="22">
        <v>0</v>
      </c>
      <c r="N54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</f>
        <v>38902</v>
      </c>
      <c r="S54"/>
      <c r="T54" s="2"/>
    </row>
    <row r="55" spans="1:20" ht="49.5" customHeight="1" x14ac:dyDescent="1">
      <c r="A55" s="21" t="s">
        <v>64</v>
      </c>
      <c r="B55" s="21" t="s">
        <v>20</v>
      </c>
      <c r="C55" s="22">
        <v>274</v>
      </c>
      <c r="D55" s="22">
        <v>0</v>
      </c>
      <c r="E55" s="22">
        <v>0</v>
      </c>
      <c r="F55" s="22">
        <v>1949</v>
      </c>
      <c r="G55" s="22">
        <v>1949</v>
      </c>
      <c r="H55" s="22">
        <v>0</v>
      </c>
      <c r="I55" s="22">
        <v>286</v>
      </c>
      <c r="J55" s="22">
        <v>13084</v>
      </c>
      <c r="K55" s="22">
        <v>39</v>
      </c>
      <c r="L55" s="22">
        <v>1866</v>
      </c>
      <c r="M55" s="22">
        <v>0</v>
      </c>
      <c r="N55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</f>
        <v>14950</v>
      </c>
      <c r="S55"/>
    </row>
    <row r="56" spans="1:20" ht="57" customHeight="1" x14ac:dyDescent="1">
      <c r="A56" s="21" t="s">
        <v>65</v>
      </c>
      <c r="B56" s="21" t="s">
        <v>20</v>
      </c>
      <c r="C56" s="22">
        <v>298</v>
      </c>
      <c r="D56" s="22">
        <v>0</v>
      </c>
      <c r="E56" s="22">
        <v>0</v>
      </c>
      <c r="F56" s="22">
        <v>703</v>
      </c>
      <c r="G56" s="22">
        <v>703</v>
      </c>
      <c r="H56" s="22">
        <v>0</v>
      </c>
      <c r="I56" s="22">
        <v>121</v>
      </c>
      <c r="J56" s="22">
        <v>2530</v>
      </c>
      <c r="K56" s="22">
        <v>85</v>
      </c>
      <c r="L56" s="22">
        <v>6871</v>
      </c>
      <c r="M56" s="22">
        <v>0</v>
      </c>
      <c r="N56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</f>
        <v>9401</v>
      </c>
      <c r="P56" t="s">
        <v>66</v>
      </c>
      <c r="Q56" s="30">
        <f>+C68</f>
        <v>12603</v>
      </c>
      <c r="S56"/>
    </row>
    <row r="57" spans="1:20" ht="64.5" customHeight="1" x14ac:dyDescent="1">
      <c r="A57" s="21" t="s">
        <v>67</v>
      </c>
      <c r="B57" s="21" t="s">
        <v>20</v>
      </c>
      <c r="C57" s="22">
        <v>62</v>
      </c>
      <c r="D57" s="22">
        <v>659</v>
      </c>
      <c r="E57" s="22">
        <v>0</v>
      </c>
      <c r="F57" s="22">
        <v>410</v>
      </c>
      <c r="G57" s="22">
        <v>678</v>
      </c>
      <c r="H57" s="22">
        <v>13</v>
      </c>
      <c r="I57" s="22">
        <v>97</v>
      </c>
      <c r="J57" s="22">
        <v>3346</v>
      </c>
      <c r="K57" s="22">
        <v>33</v>
      </c>
      <c r="L57" s="22">
        <v>1642</v>
      </c>
      <c r="M57" s="22">
        <v>0</v>
      </c>
      <c r="N57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</f>
        <v>4988</v>
      </c>
      <c r="P57" t="s">
        <v>68</v>
      </c>
      <c r="Q57" s="30">
        <f>+D68+F68+G68</f>
        <v>106449</v>
      </c>
      <c r="S57"/>
    </row>
    <row r="58" spans="1:20" ht="49.5" customHeight="1" x14ac:dyDescent="1">
      <c r="A58" s="21" t="s">
        <v>69</v>
      </c>
      <c r="B58" s="21" t="s">
        <v>21</v>
      </c>
      <c r="C58" s="22">
        <v>44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4796</v>
      </c>
      <c r="J58" s="22">
        <v>4796</v>
      </c>
      <c r="K58" s="22">
        <v>0</v>
      </c>
      <c r="L58" s="22">
        <v>0</v>
      </c>
      <c r="M58" s="22">
        <v>0</v>
      </c>
      <c r="N58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</f>
        <v>4796</v>
      </c>
      <c r="P58" t="s">
        <v>70</v>
      </c>
      <c r="Q58" s="30">
        <f>+H68</f>
        <v>665</v>
      </c>
      <c r="S58"/>
    </row>
    <row r="59" spans="1:20" ht="49.5" customHeight="1" x14ac:dyDescent="1">
      <c r="A59" s="21" t="s">
        <v>71</v>
      </c>
      <c r="B59" s="21" t="s">
        <v>21</v>
      </c>
      <c r="C59" s="22">
        <v>305</v>
      </c>
      <c r="D59" s="22">
        <v>185</v>
      </c>
      <c r="E59" s="22">
        <v>0</v>
      </c>
      <c r="F59" s="22">
        <v>1004</v>
      </c>
      <c r="G59" s="22">
        <v>1394</v>
      </c>
      <c r="H59" s="22">
        <v>4</v>
      </c>
      <c r="I59" s="22">
        <v>262</v>
      </c>
      <c r="J59" s="22">
        <v>383</v>
      </c>
      <c r="K59" s="22">
        <v>346</v>
      </c>
      <c r="L59" s="22">
        <v>570</v>
      </c>
      <c r="M59" s="22">
        <v>0</v>
      </c>
      <c r="N59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</f>
        <v>953</v>
      </c>
      <c r="P59" t="s">
        <v>72</v>
      </c>
      <c r="Q59" s="30">
        <f>+I68+K68</f>
        <v>305013</v>
      </c>
      <c r="S59"/>
    </row>
    <row r="60" spans="1:20" s="33" customFormat="1" ht="49.5" customHeight="1" x14ac:dyDescent="1">
      <c r="A60" s="31" t="s">
        <v>73</v>
      </c>
      <c r="B60" s="31" t="s">
        <v>20</v>
      </c>
      <c r="C60" s="22">
        <v>40</v>
      </c>
      <c r="D60" s="22">
        <v>36</v>
      </c>
      <c r="E60" s="22">
        <v>0</v>
      </c>
      <c r="F60" s="22">
        <v>516</v>
      </c>
      <c r="G60" s="22">
        <v>465</v>
      </c>
      <c r="H60" s="22">
        <v>10</v>
      </c>
      <c r="I60" s="22">
        <v>64</v>
      </c>
      <c r="J60" s="22">
        <v>901</v>
      </c>
      <c r="K60" s="22">
        <v>37</v>
      </c>
      <c r="L60" s="22">
        <v>1967</v>
      </c>
      <c r="M60" s="22">
        <v>0</v>
      </c>
      <c r="N60" s="32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</f>
        <v>2868</v>
      </c>
    </row>
    <row r="61" spans="1:20" ht="116.25" customHeight="1" x14ac:dyDescent="0.25">
      <c r="A61" s="18" t="s">
        <v>74</v>
      </c>
      <c r="B61" s="18"/>
      <c r="C61" s="19">
        <f>SUM(C62:C63)</f>
        <v>296</v>
      </c>
      <c r="D61" s="19">
        <f t="shared" ref="D61:N61" si="7">SUM(D62:D63)</f>
        <v>0</v>
      </c>
      <c r="E61" s="19">
        <f t="shared" si="7"/>
        <v>0</v>
      </c>
      <c r="F61" s="19">
        <f t="shared" si="7"/>
        <v>475</v>
      </c>
      <c r="G61" s="19">
        <f t="shared" si="7"/>
        <v>539</v>
      </c>
      <c r="H61" s="19">
        <f t="shared" si="7"/>
        <v>0</v>
      </c>
      <c r="I61" s="19">
        <f t="shared" si="7"/>
        <v>2</v>
      </c>
      <c r="J61" s="19">
        <f t="shared" si="7"/>
        <v>4</v>
      </c>
      <c r="K61" s="19">
        <f t="shared" si="7"/>
        <v>46</v>
      </c>
      <c r="L61" s="19">
        <f t="shared" si="7"/>
        <v>749</v>
      </c>
      <c r="M61" s="19">
        <f t="shared" si="7"/>
        <v>0</v>
      </c>
      <c r="N61" s="19">
        <f t="shared" si="7"/>
        <v>753</v>
      </c>
      <c r="S61"/>
    </row>
    <row r="62" spans="1:20" ht="49.5" customHeight="1" x14ac:dyDescent="1">
      <c r="A62" s="21" t="s">
        <v>75</v>
      </c>
      <c r="B62" s="21" t="s">
        <v>20</v>
      </c>
      <c r="C62" s="22">
        <v>117</v>
      </c>
      <c r="D62" s="22">
        <v>0</v>
      </c>
      <c r="E62" s="22">
        <v>0</v>
      </c>
      <c r="F62" s="22">
        <v>325</v>
      </c>
      <c r="G62" s="22">
        <v>372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</f>
        <v>0</v>
      </c>
      <c r="S62"/>
    </row>
    <row r="63" spans="1:20" ht="49.5" customHeight="1" x14ac:dyDescent="1">
      <c r="A63" s="21" t="s">
        <v>76</v>
      </c>
      <c r="B63" s="34" t="s">
        <v>21</v>
      </c>
      <c r="C63" s="22">
        <v>179</v>
      </c>
      <c r="D63" s="22">
        <v>0</v>
      </c>
      <c r="E63" s="22">
        <v>0</v>
      </c>
      <c r="F63" s="22">
        <v>150</v>
      </c>
      <c r="G63" s="22">
        <v>167</v>
      </c>
      <c r="H63" s="22">
        <v>0</v>
      </c>
      <c r="I63" s="22">
        <v>2</v>
      </c>
      <c r="J63" s="22">
        <v>4</v>
      </c>
      <c r="K63" s="22">
        <v>46</v>
      </c>
      <c r="L63" s="22">
        <v>749</v>
      </c>
      <c r="M63" s="22">
        <v>0</v>
      </c>
      <c r="N63" s="23">
        <f>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</f>
        <v>753</v>
      </c>
      <c r="S63"/>
    </row>
    <row r="64" spans="1:20" ht="112.5" customHeight="1" x14ac:dyDescent="0.25">
      <c r="A64" s="18" t="s">
        <v>77</v>
      </c>
      <c r="B64" s="18"/>
      <c r="C64" s="19">
        <f t="shared" ref="C64:N64" si="8">SUM(C65:C67)</f>
        <v>561</v>
      </c>
      <c r="D64" s="19">
        <f t="shared" si="8"/>
        <v>0</v>
      </c>
      <c r="E64" s="19">
        <f t="shared" si="8"/>
        <v>0</v>
      </c>
      <c r="F64" s="19">
        <f t="shared" si="8"/>
        <v>0</v>
      </c>
      <c r="G64" s="19">
        <f t="shared" si="8"/>
        <v>0</v>
      </c>
      <c r="H64" s="19">
        <f t="shared" si="8"/>
        <v>1</v>
      </c>
      <c r="I64" s="19">
        <f t="shared" si="8"/>
        <v>44</v>
      </c>
      <c r="J64" s="19">
        <f t="shared" si="8"/>
        <v>235</v>
      </c>
      <c r="K64" s="19">
        <f t="shared" si="8"/>
        <v>585</v>
      </c>
      <c r="L64" s="19">
        <f t="shared" si="8"/>
        <v>4634</v>
      </c>
      <c r="M64" s="19">
        <f t="shared" si="8"/>
        <v>2773</v>
      </c>
      <c r="N64" s="19">
        <f t="shared" si="8"/>
        <v>7642</v>
      </c>
      <c r="S64"/>
    </row>
    <row r="65" spans="1:19" ht="49.5" customHeight="1" x14ac:dyDescent="1">
      <c r="A65" s="21" t="s">
        <v>78</v>
      </c>
      <c r="B65" s="21" t="s">
        <v>20</v>
      </c>
      <c r="C65" s="22">
        <v>233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15</v>
      </c>
      <c r="J65" s="22">
        <v>56</v>
      </c>
      <c r="K65" s="22">
        <v>404</v>
      </c>
      <c r="L65" s="22">
        <v>2325</v>
      </c>
      <c r="M65" s="22">
        <v>0</v>
      </c>
      <c r="N65" s="23">
        <f>SUM(Tabla334567810111214131516181920212322242627252829303132333536373839404142434445464748495051525354555657585960616263646566676869707172737475767778798182838485868788899091929394959698991001011021031041051061081091101111131121141151161171181201211221231138[[#This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Beneficiados]])</f>
        <v>2381</v>
      </c>
      <c r="S65"/>
    </row>
    <row r="66" spans="1:19" ht="49.5" customHeight="1" x14ac:dyDescent="1">
      <c r="A66" s="21" t="s">
        <v>79</v>
      </c>
      <c r="B66" s="21" t="s">
        <v>20</v>
      </c>
      <c r="C66" s="22">
        <v>194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28</v>
      </c>
      <c r="J66" s="22">
        <v>171</v>
      </c>
      <c r="K66" s="22">
        <v>109</v>
      </c>
      <c r="L66" s="22">
        <v>606</v>
      </c>
      <c r="M66" s="22">
        <v>2773</v>
      </c>
      <c r="N66" s="23">
        <f>SUM(Tabla334567810111214131516181920212322242627252829303132333536373839404142434445464748495051525354555657585960616263646566676869707172737475767778798182838485868788899091929394959698991001011021031041051061081091101111131121141151161171181201211221231138[[#This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Beneficiados]])</f>
        <v>3550</v>
      </c>
      <c r="S66"/>
    </row>
    <row r="67" spans="1:19" ht="49.5" customHeight="1" x14ac:dyDescent="1">
      <c r="A67" s="21" t="s">
        <v>80</v>
      </c>
      <c r="B67" s="21" t="s">
        <v>20</v>
      </c>
      <c r="C67" s="22">
        <v>134</v>
      </c>
      <c r="D67" s="22">
        <v>0</v>
      </c>
      <c r="E67" s="22">
        <v>0</v>
      </c>
      <c r="F67" s="22">
        <v>0</v>
      </c>
      <c r="G67" s="22">
        <v>0</v>
      </c>
      <c r="H67" s="22">
        <v>1</v>
      </c>
      <c r="I67" s="22">
        <v>1</v>
      </c>
      <c r="J67" s="22">
        <v>8</v>
      </c>
      <c r="K67" s="22">
        <v>72</v>
      </c>
      <c r="L67" s="22">
        <v>1703</v>
      </c>
      <c r="M67" s="22">
        <v>0</v>
      </c>
      <c r="N67" s="23">
        <f>SUM(Tabla334567810111214131516181920212322242627252829303132333536373839404142434445464748495051525354555657585960616263646566676869707172737475767778798182838485868788899091929394959698991001011021031041051061081091101111131121141151161171181201211221231138[[#This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Beneficiados]])</f>
        <v>1711</v>
      </c>
      <c r="S67"/>
    </row>
    <row r="68" spans="1:19" ht="86.25" customHeight="1" x14ac:dyDescent="0.25">
      <c r="A68" s="35" t="s">
        <v>81</v>
      </c>
      <c r="B68" s="35"/>
      <c r="C68" s="36">
        <f t="shared" ref="C68:N68" si="9">SUM(C12+C17+C22+C28+C36+C46+C53+C61+C64)</f>
        <v>12603</v>
      </c>
      <c r="D68" s="36">
        <f t="shared" si="9"/>
        <v>10946</v>
      </c>
      <c r="E68" s="36">
        <f t="shared" si="9"/>
        <v>119</v>
      </c>
      <c r="F68" s="36">
        <f t="shared" si="9"/>
        <v>46765</v>
      </c>
      <c r="G68" s="36">
        <f t="shared" si="9"/>
        <v>48738</v>
      </c>
      <c r="H68" s="36">
        <f t="shared" si="9"/>
        <v>665</v>
      </c>
      <c r="I68" s="36">
        <f t="shared" si="9"/>
        <v>230810</v>
      </c>
      <c r="J68" s="36">
        <f t="shared" si="9"/>
        <v>552140</v>
      </c>
      <c r="K68" s="36">
        <f t="shared" si="9"/>
        <v>74203</v>
      </c>
      <c r="L68" s="36">
        <f t="shared" si="9"/>
        <v>317004</v>
      </c>
      <c r="M68" s="36">
        <f t="shared" si="9"/>
        <v>298855</v>
      </c>
      <c r="N68" s="36">
        <f t="shared" si="9"/>
        <v>1167999</v>
      </c>
      <c r="S68"/>
    </row>
    <row r="69" spans="1:19" ht="18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S69"/>
    </row>
    <row r="70" spans="1:19" ht="85.5" customHeight="1" x14ac:dyDescent="0.85">
      <c r="A70" s="38" t="s">
        <v>82</v>
      </c>
      <c r="B70" s="38"/>
      <c r="C70" s="38"/>
      <c r="D70" s="38"/>
      <c r="E70" s="38"/>
      <c r="F70" s="38"/>
      <c r="G70" s="38"/>
      <c r="H70" s="38"/>
      <c r="I70" s="39" t="s">
        <v>83</v>
      </c>
      <c r="J70" s="40"/>
      <c r="K70" s="41" t="s">
        <v>84</v>
      </c>
      <c r="L70" s="42" t="s">
        <v>85</v>
      </c>
      <c r="M70" s="43" t="s">
        <v>86</v>
      </c>
      <c r="N70" s="44"/>
      <c r="S70"/>
    </row>
    <row r="71" spans="1:19" ht="104.25" customHeight="1" x14ac:dyDescent="1.2">
      <c r="A71" s="38" t="str">
        <f>CONCATENATE(C11,", ",TEXT(C68,"#,##0"))</f>
        <v>Patrullajes Preventivos, 12,603</v>
      </c>
      <c r="B71" s="38"/>
      <c r="C71" s="38"/>
      <c r="D71" s="38"/>
      <c r="E71" s="38"/>
      <c r="F71" s="38"/>
      <c r="G71" s="38"/>
      <c r="H71" s="45"/>
      <c r="I71" s="46" t="s">
        <v>87</v>
      </c>
      <c r="J71" s="47"/>
      <c r="K71" s="48"/>
      <c r="L71" s="49"/>
      <c r="M71" s="50"/>
      <c r="N71" s="51"/>
      <c r="S71"/>
    </row>
    <row r="72" spans="1:19" ht="81.95" customHeight="1" x14ac:dyDescent="1.2">
      <c r="A72" s="38" t="str">
        <f>CONCATENATE(D11,", ",TEXT(D68,"#,##0"))</f>
        <v>Motocicletas Depuradas, 10,946</v>
      </c>
      <c r="B72" s="38"/>
      <c r="C72" s="38"/>
      <c r="D72" s="38"/>
      <c r="E72" s="38"/>
      <c r="F72" s="38"/>
      <c r="G72" s="38"/>
      <c r="H72" s="45"/>
      <c r="I72" s="52" t="s">
        <v>88</v>
      </c>
      <c r="J72" s="53"/>
      <c r="K72" s="54"/>
      <c r="L72" s="54"/>
      <c r="M72" s="55"/>
      <c r="N72" s="56"/>
      <c r="S72"/>
    </row>
    <row r="73" spans="1:19" ht="81.95" customHeight="1" x14ac:dyDescent="0.25">
      <c r="A73" s="38" t="str">
        <f>CONCATENATE(E11,", ",TEXT(E68,"#,##0"))</f>
        <v>Motocicletas Retenidas, 119</v>
      </c>
      <c r="B73" s="38"/>
      <c r="C73" s="38"/>
      <c r="D73" s="38"/>
      <c r="E73" s="38"/>
      <c r="F73" s="38"/>
      <c r="G73" s="38"/>
      <c r="H73" s="57"/>
      <c r="I73" s="58" t="s">
        <v>89</v>
      </c>
      <c r="J73" s="58"/>
      <c r="K73" s="59"/>
      <c r="L73" s="59"/>
      <c r="M73" s="60"/>
      <c r="N73" s="60"/>
      <c r="S73" s="61"/>
    </row>
    <row r="74" spans="1:19" ht="81.95" customHeight="1" x14ac:dyDescent="1.2">
      <c r="A74" s="38" t="str">
        <f>CONCATENATE(F11,", ",TEXT(F68,"#,##0"))</f>
        <v>Vehículos Depurados, 46,765</v>
      </c>
      <c r="B74" s="38"/>
      <c r="C74" s="38"/>
      <c r="D74" s="38"/>
      <c r="E74" s="38"/>
      <c r="F74" s="38"/>
      <c r="G74" s="38"/>
      <c r="H74" s="45"/>
      <c r="I74" s="62"/>
      <c r="J74" s="62"/>
      <c r="K74" s="45"/>
      <c r="L74" s="45"/>
      <c r="M74" s="63"/>
      <c r="N74" s="63"/>
      <c r="S74" s="64"/>
    </row>
    <row r="75" spans="1:19" ht="81.95" customHeight="1" x14ac:dyDescent="1.2">
      <c r="A75" s="38" t="str">
        <f>CONCATENATE(G11,", ",TEXT(G68,"#,##0"))</f>
        <v>Personas Depuradas, 48,738</v>
      </c>
      <c r="B75" s="38"/>
      <c r="C75" s="38"/>
      <c r="D75" s="38"/>
      <c r="E75" s="38"/>
      <c r="F75" s="38"/>
      <c r="G75" s="38"/>
      <c r="H75" s="45"/>
      <c r="I75" s="45"/>
      <c r="J75" s="45"/>
      <c r="K75" s="45"/>
      <c r="L75" s="45"/>
      <c r="M75" s="45"/>
      <c r="S75" s="61"/>
    </row>
    <row r="76" spans="1:19" ht="81.95" customHeight="1" x14ac:dyDescent="0.25">
      <c r="A76" s="38" t="str">
        <f>CONCATENATE(H11,", ",TEXT(H68,"#,##0"))</f>
        <v>Personas Detenidas, 665</v>
      </c>
      <c r="B76" s="38"/>
      <c r="C76" s="38"/>
      <c r="D76" s="38"/>
      <c r="E76" s="38"/>
      <c r="F76" s="38"/>
      <c r="G76" s="38"/>
      <c r="H76" s="57"/>
      <c r="I76" s="57"/>
      <c r="J76" s="57"/>
      <c r="K76" s="57"/>
      <c r="L76" s="57"/>
      <c r="M76" s="57"/>
      <c r="S76" s="61"/>
    </row>
    <row r="77" spans="1:19" ht="81.95" customHeight="1" x14ac:dyDescent="0.25">
      <c r="A77" s="38" t="str">
        <f>CONCATENATE(I11,", ",TEXT(I68,"#,##0"))</f>
        <v>Cantidad de Asistencia Brindada a Extranjeros, 230,810</v>
      </c>
      <c r="B77" s="38"/>
      <c r="C77" s="38"/>
      <c r="D77" s="38"/>
      <c r="E77" s="38"/>
      <c r="F77" s="38"/>
      <c r="G77" s="38"/>
      <c r="H77" s="38"/>
      <c r="I77" s="57"/>
      <c r="J77" s="57"/>
      <c r="K77" s="57"/>
      <c r="L77" s="57"/>
      <c r="M77" s="57"/>
      <c r="S77" s="64"/>
    </row>
    <row r="78" spans="1:19" ht="81.95" customHeight="1" x14ac:dyDescent="0.25">
      <c r="A78" s="65" t="str">
        <f>CONCATENATE(J11,", ",TEXT(J68,"#,##0"))</f>
        <v>Extranjeros Beneficiados en Asistencias, 552,140</v>
      </c>
      <c r="B78" s="65"/>
      <c r="C78" s="65"/>
      <c r="D78" s="65"/>
      <c r="E78" s="65"/>
      <c r="F78" s="65"/>
      <c r="G78" s="65"/>
      <c r="H78" s="57"/>
      <c r="I78" s="57"/>
      <c r="J78" s="57"/>
      <c r="K78" s="57"/>
      <c r="L78" s="57"/>
      <c r="M78" s="57"/>
      <c r="S78" s="61"/>
    </row>
    <row r="79" spans="1:19" ht="81.95" customHeight="1" x14ac:dyDescent="0.25">
      <c r="A79" s="38" t="str">
        <f>CONCATENATE(K11,", ",TEXT(K68,"#,##0"))</f>
        <v>Cantidad de Asistencia Brindada a Dominicanos, 74,203</v>
      </c>
      <c r="B79" s="38"/>
      <c r="C79" s="38"/>
      <c r="D79" s="38"/>
      <c r="E79" s="38"/>
      <c r="F79" s="38"/>
      <c r="G79" s="38"/>
      <c r="H79" s="38"/>
      <c r="I79" s="57"/>
      <c r="J79" s="57"/>
      <c r="K79" s="57"/>
      <c r="L79" s="57"/>
      <c r="M79" s="57"/>
      <c r="S79" s="61"/>
    </row>
    <row r="80" spans="1:19" ht="81.95" customHeight="1" x14ac:dyDescent="1.2">
      <c r="A80" s="38" t="str">
        <f>CONCATENATE(L11,", ",TEXT(L68,"#,##0"))</f>
        <v>Dominicanos Beneficiados en Asistencias, 317,004</v>
      </c>
      <c r="B80" s="38"/>
      <c r="C80" s="38"/>
      <c r="D80" s="38"/>
      <c r="E80" s="38"/>
      <c r="F80" s="38"/>
      <c r="G80" s="38"/>
      <c r="H80" s="45"/>
      <c r="I80" s="45"/>
      <c r="J80" s="45"/>
      <c r="K80" s="45"/>
      <c r="L80" s="45"/>
      <c r="M80" s="45"/>
      <c r="S80" s="64"/>
    </row>
    <row r="81" spans="1:19" ht="81.95" customHeight="1" x14ac:dyDescent="1.2">
      <c r="A81" s="38" t="str">
        <f>CONCATENATE(M11,", ",TEXT(M68,"#,##0"))</f>
        <v>Crucerístas Beneficiados, 298,855</v>
      </c>
      <c r="B81" s="38"/>
      <c r="C81" s="38"/>
      <c r="D81" s="38"/>
      <c r="E81" s="38"/>
      <c r="F81" s="38"/>
      <c r="G81" s="38"/>
      <c r="H81" s="45"/>
      <c r="I81" s="45"/>
      <c r="J81" s="45"/>
      <c r="K81" s="45"/>
      <c r="L81" s="45"/>
      <c r="M81" s="45"/>
      <c r="S81" s="64"/>
    </row>
    <row r="82" spans="1:19" ht="81.95" customHeight="1" x14ac:dyDescent="0.25">
      <c r="A82" s="38" t="str">
        <f>CONCATENATE(N11,", ",TEXT(N68,"#,##0"))</f>
        <v>Total de Turístas Beneficiados, 1,167,999</v>
      </c>
      <c r="B82" s="38"/>
      <c r="C82" s="38"/>
      <c r="D82" s="38"/>
      <c r="E82" s="38"/>
      <c r="F82" s="38"/>
      <c r="G82" s="38"/>
      <c r="H82" s="57"/>
      <c r="I82" s="57"/>
      <c r="J82" s="57"/>
      <c r="K82" s="57"/>
      <c r="L82" s="57"/>
      <c r="M82" s="57"/>
      <c r="S82" s="64"/>
    </row>
    <row r="83" spans="1:19" ht="18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S83"/>
    </row>
    <row r="84" spans="1:19" ht="197.65" customHeight="1" x14ac:dyDescent="0.25">
      <c r="A84" s="66" t="s">
        <v>90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S84" s="64"/>
    </row>
    <row r="85" spans="1:19" ht="197.65" customHeight="1" x14ac:dyDescent="0.2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S85" s="64"/>
    </row>
    <row r="86" spans="1:19" ht="197.65" customHeight="1" x14ac:dyDescent="0.2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S86" s="64"/>
    </row>
    <row r="87" spans="1:19" ht="197.65" customHeight="1" x14ac:dyDescent="0.25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S87" s="64"/>
    </row>
    <row r="88" spans="1:19" ht="197.65" customHeight="1" x14ac:dyDescent="0.2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S88" s="64"/>
    </row>
    <row r="89" spans="1:19" ht="197.65" customHeight="1" x14ac:dyDescent="0.25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S89" s="64"/>
    </row>
    <row r="90" spans="1:19" ht="197.45" customHeight="1" x14ac:dyDescent="0.2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S90" s="64"/>
    </row>
    <row r="91" spans="1:19" ht="197.45" customHeight="1" x14ac:dyDescent="0.25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S91" s="64"/>
    </row>
    <row r="92" spans="1:19" ht="197.45" customHeight="1" x14ac:dyDescent="0.25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S92" s="64"/>
    </row>
    <row r="93" spans="1:19" ht="197.45" customHeight="1" x14ac:dyDescent="0.25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S93" s="64"/>
    </row>
    <row r="94" spans="1:19" ht="197.45" customHeight="1" x14ac:dyDescent="0.25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S94" s="64"/>
    </row>
    <row r="95" spans="1:19" ht="197.45" customHeight="1" x14ac:dyDescent="0.25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S95" s="64"/>
    </row>
    <row r="96" spans="1:19" ht="197.45" customHeight="1" x14ac:dyDescent="0.25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S96" s="64"/>
    </row>
    <row r="97" spans="1:35" ht="197.45" customHeight="1" x14ac:dyDescent="0.25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S97" s="64"/>
    </row>
    <row r="98" spans="1:35" ht="197.45" customHeight="1" x14ac:dyDescent="0.25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S98" s="64"/>
    </row>
    <row r="99" spans="1:35" ht="197.45" customHeight="1" x14ac:dyDescent="0.25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S99" s="64"/>
    </row>
    <row r="100" spans="1:35" ht="197.45" customHeight="1" x14ac:dyDescent="0.25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S100" s="64"/>
    </row>
    <row r="101" spans="1:35" ht="409.5" customHeight="1" x14ac:dyDescent="0.25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S101" s="64"/>
    </row>
    <row r="102" spans="1:35" ht="147.75" customHeight="1" x14ac:dyDescent="0.25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S102" s="64"/>
    </row>
    <row r="103" spans="1:35" s="70" customFormat="1" ht="142.5" customHeight="1" x14ac:dyDescent="1.1499999999999999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S103" s="64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pans="1:35" s="72" customFormat="1" ht="409.6" customHeight="1" x14ac:dyDescent="0.2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S104" s="61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pans="1:35" s="72" customFormat="1" ht="409.6" customHeight="1" x14ac:dyDescent="0.25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S105" s="61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pans="1:35" s="72" customFormat="1" ht="68.25" customHeight="1" x14ac:dyDescent="0.2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S106" s="61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</row>
    <row r="107" spans="1:35" s="70" customFormat="1" ht="130.5" customHeight="1" x14ac:dyDescent="1.1499999999999999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S107" s="74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:35" s="70" customFormat="1" ht="409.6" customHeight="1" x14ac:dyDescent="1.1499999999999999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S108" s="74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pans="1:35" s="70" customFormat="1" ht="150.75" customHeight="1" x14ac:dyDescent="1.1499999999999999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S109" s="74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</row>
    <row r="110" spans="1:35" s="76" customFormat="1" ht="135.75" customHeight="1" x14ac:dyDescent="1.1000000000000001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S110" s="74"/>
      <c r="T110" t="s">
        <v>91</v>
      </c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</row>
    <row r="111" spans="1:35" s="76" customFormat="1" ht="409.6" customHeight="1" x14ac:dyDescent="1.1000000000000001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S111" s="74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</row>
    <row r="112" spans="1:35" s="76" customFormat="1" ht="409.6" customHeight="1" x14ac:dyDescent="1.1000000000000001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S112" s="74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</row>
    <row r="113" spans="1:35" s="76" customFormat="1" ht="147" customHeight="1" x14ac:dyDescent="1.1000000000000001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S113" s="74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</row>
    <row r="114" spans="1:35" s="76" customFormat="1" ht="153" customHeight="1" x14ac:dyDescent="1.1000000000000001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S114" s="7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</row>
    <row r="115" spans="1:35" s="76" customFormat="1" ht="408.75" customHeight="1" x14ac:dyDescent="1.1000000000000001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S115" s="74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</row>
    <row r="116" spans="1:35" s="76" customFormat="1" ht="375" customHeight="1" x14ac:dyDescent="1.1000000000000001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S116" s="74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</row>
    <row r="117" spans="1:35" s="76" customFormat="1" ht="118.5" customHeight="1" x14ac:dyDescent="1.1000000000000001">
      <c r="A117" s="77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S117" s="74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</row>
    <row r="118" spans="1:35" s="76" customFormat="1" ht="409.6" customHeight="1" x14ac:dyDescent="1.1000000000000001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S118" s="74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</row>
    <row r="119" spans="1:35" s="76" customFormat="1" ht="409.5" customHeight="1" x14ac:dyDescent="1.1000000000000001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S119" s="74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</row>
    <row r="120" spans="1:35" s="76" customFormat="1" ht="112.5" customHeight="1" x14ac:dyDescent="1.1000000000000001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S120" s="74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</row>
    <row r="121" spans="1:35" s="76" customFormat="1" ht="409.6" customHeight="1" x14ac:dyDescent="1.1000000000000001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S121" s="74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</row>
    <row r="122" spans="1:35" s="76" customFormat="1" ht="308.25" customHeight="1" x14ac:dyDescent="1.1000000000000001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S122" s="74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1:35" s="76" customFormat="1" ht="123.75" customHeight="1" x14ac:dyDescent="1.1000000000000001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S123" s="74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pans="1:35" s="76" customFormat="1" ht="409.5" customHeight="1" x14ac:dyDescent="1.1000000000000001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S124" s="7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1:35" s="76" customFormat="1" ht="409.5" customHeight="1" x14ac:dyDescent="1.1000000000000001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S125" s="74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pans="1:35" s="76" customFormat="1" ht="72" customHeight="1" x14ac:dyDescent="1.1000000000000001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S126" s="74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</row>
    <row r="127" spans="1:35" s="76" customFormat="1" ht="120" customHeight="1" x14ac:dyDescent="1.1000000000000001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S127" s="74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</row>
    <row r="128" spans="1:35" s="76" customFormat="1" ht="409.5" customHeight="1" x14ac:dyDescent="1.1000000000000001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S128" s="74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</row>
    <row r="129" spans="1:35" s="76" customFormat="1" ht="304.5" customHeight="1" x14ac:dyDescent="1.1000000000000001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S129" s="74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</row>
    <row r="130" spans="1:35" s="70" customFormat="1" ht="160.5" customHeight="1" x14ac:dyDescent="1.1499999999999999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S130" s="74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</row>
    <row r="131" spans="1:35" s="70" customFormat="1" ht="409.6" customHeight="1" x14ac:dyDescent="1.1499999999999999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S131" s="74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</row>
    <row r="132" spans="1:35" s="70" customFormat="1" ht="409.5" customHeight="1" x14ac:dyDescent="1.1499999999999999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S132" s="74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</row>
    <row r="133" spans="1:35" s="70" customFormat="1" ht="137.25" customHeight="1" x14ac:dyDescent="1.1499999999999999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S133" s="74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</row>
    <row r="134" spans="1:35" s="70" customFormat="1" ht="408.95" customHeight="1" x14ac:dyDescent="1.1499999999999999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S134" s="7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</row>
    <row r="135" spans="1:35" s="70" customFormat="1" ht="318.75" customHeight="1" x14ac:dyDescent="1.1499999999999999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S135" s="74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</row>
    <row r="136" spans="1:35" s="70" customFormat="1" ht="161.25" customHeight="1" x14ac:dyDescent="1.1499999999999999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S136" s="74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5" s="72" customFormat="1" x14ac:dyDescent="0.25">
      <c r="S137" s="74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</row>
    <row r="138" spans="1:35" s="70" customFormat="1" ht="408.95" customHeight="1" x14ac:dyDescent="1.1499999999999999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S138" s="74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</row>
    <row r="139" spans="1:35" s="70" customFormat="1" ht="408.95" customHeight="1" x14ac:dyDescent="1.1499999999999999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S139" s="74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</row>
    <row r="140" spans="1:35" s="70" customFormat="1" ht="408.95" customHeight="1" x14ac:dyDescent="1.1499999999999999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S140" s="74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</row>
    <row r="141" spans="1:35" s="70" customFormat="1" ht="408.75" customHeight="1" x14ac:dyDescent="1.1499999999999999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S141" s="74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</row>
    <row r="142" spans="1:35" s="70" customFormat="1" ht="177.75" customHeight="1" x14ac:dyDescent="1.1499999999999999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S142" s="80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</row>
    <row r="143" spans="1:35" s="70" customFormat="1" ht="409.5" customHeight="1" x14ac:dyDescent="1.1499999999999999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S143" s="81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</row>
    <row r="144" spans="1:35" s="70" customFormat="1" ht="409.5" customHeight="1" x14ac:dyDescent="1.1499999999999999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S144" s="81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</row>
    <row r="145" spans="1:35" s="70" customFormat="1" ht="282" customHeight="1" x14ac:dyDescent="1.1499999999999999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S145" s="81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</row>
    <row r="146" spans="1:35" s="70" customFormat="1" ht="144.75" customHeight="1" x14ac:dyDescent="1.1499999999999999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S146" s="80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</row>
    <row r="147" spans="1:35" s="72" customFormat="1" ht="15" customHeight="1" x14ac:dyDescent="1.1000000000000001">
      <c r="S147" s="81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</row>
    <row r="148" spans="1:35" s="76" customFormat="1" ht="409.6" customHeight="1" x14ac:dyDescent="1.1000000000000001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S148" s="81"/>
    </row>
    <row r="149" spans="1:35" s="76" customFormat="1" ht="409.6" customHeight="1" x14ac:dyDescent="1.1000000000000001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S149" s="81"/>
    </row>
    <row r="150" spans="1:35" s="76" customFormat="1" ht="271.5" customHeight="1" x14ac:dyDescent="1.1000000000000001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S150" s="81"/>
    </row>
    <row r="151" spans="1:35" s="76" customFormat="1" ht="131.25" customHeight="1" x14ac:dyDescent="1.1499999999999999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S151" s="83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</row>
    <row r="152" spans="1:35" s="76" customFormat="1" ht="409.6" customHeight="1" x14ac:dyDescent="1.1000000000000001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S152" s="81"/>
    </row>
    <row r="153" spans="1:35" s="76" customFormat="1" ht="279.75" customHeight="1" x14ac:dyDescent="1.1000000000000001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S153" s="81"/>
    </row>
    <row r="154" spans="1:35" s="76" customFormat="1" ht="354" customHeight="1" x14ac:dyDescent="1.1000000000000001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S154" s="81"/>
    </row>
    <row r="155" spans="1:35" s="76" customFormat="1" ht="196.5" customHeight="1" x14ac:dyDescent="1.1000000000000001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S155" s="81"/>
    </row>
    <row r="156" spans="1:35" s="76" customFormat="1" ht="15" customHeight="1" x14ac:dyDescent="1.1000000000000001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S156" s="81"/>
    </row>
    <row r="157" spans="1:35" s="76" customFormat="1" ht="409.6" customHeight="1" x14ac:dyDescent="1.1000000000000001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S157" s="81"/>
    </row>
    <row r="158" spans="1:35" s="76" customFormat="1" ht="409.6" customHeight="1" x14ac:dyDescent="1.1000000000000001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S158" s="81"/>
    </row>
    <row r="159" spans="1:35" s="76" customFormat="1" ht="231.75" customHeight="1" x14ac:dyDescent="1.1000000000000001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S159" s="81"/>
    </row>
    <row r="160" spans="1:35" s="76" customFormat="1" ht="15" customHeight="1" x14ac:dyDescent="1.1000000000000001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S160" s="81"/>
    </row>
    <row r="161" spans="1:35" s="76" customFormat="1" ht="90" customHeight="1" x14ac:dyDescent="1.1000000000000001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S161" s="81"/>
    </row>
    <row r="162" spans="1:35" s="76" customFormat="1" ht="15" customHeight="1" x14ac:dyDescent="1.1000000000000001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S162" s="81"/>
    </row>
    <row r="163" spans="1:35" s="76" customFormat="1" ht="15" customHeight="1" x14ac:dyDescent="1.1000000000000001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S163" s="81"/>
    </row>
    <row r="164" spans="1:35" s="76" customFormat="1" ht="408.75" customHeight="1" x14ac:dyDescent="1.1000000000000001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S164" s="81"/>
    </row>
    <row r="165" spans="1:35" s="76" customFormat="1" ht="408.75" customHeight="1" x14ac:dyDescent="1.1000000000000001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S165" s="81"/>
    </row>
    <row r="166" spans="1:35" s="76" customFormat="1" ht="408.75" customHeight="1" x14ac:dyDescent="1.1000000000000001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S166" s="81"/>
    </row>
    <row r="167" spans="1:35" s="76" customFormat="1" ht="180" customHeight="1" x14ac:dyDescent="1.1000000000000001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S167" s="81"/>
    </row>
    <row r="168" spans="1:35" s="76" customFormat="1" ht="19.5" customHeight="1" x14ac:dyDescent="1.1000000000000001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S168" s="2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</row>
    <row r="169" spans="1:35" ht="12" customHeight="1" x14ac:dyDescent="1.1000000000000001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S169" s="81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</row>
    <row r="170" spans="1:35" s="76" customFormat="1" ht="132.75" customHeight="1" x14ac:dyDescent="1.1000000000000001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S170" s="81"/>
    </row>
    <row r="171" spans="1:35" s="76" customFormat="1" ht="15" customHeight="1" x14ac:dyDescent="1.1000000000000001">
      <c r="S171" s="81"/>
    </row>
    <row r="172" spans="1:35" s="76" customFormat="1" ht="409.5" customHeight="1" x14ac:dyDescent="1.1000000000000001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S172" s="81"/>
    </row>
    <row r="173" spans="1:35" s="76" customFormat="1" ht="409.5" customHeight="1" x14ac:dyDescent="1.1000000000000001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S173" s="81"/>
    </row>
    <row r="174" spans="1:35" s="76" customFormat="1" ht="222.75" customHeight="1" x14ac:dyDescent="1.1000000000000001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S174" s="2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</row>
    <row r="176" spans="1:35" ht="114" customHeight="1" x14ac:dyDescent="1.1499999999999999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</row>
    <row r="178" spans="1:14" ht="409.5" customHeight="1" x14ac:dyDescent="0.25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</row>
    <row r="179" spans="1:14" ht="409.5" customHeight="1" x14ac:dyDescent="0.25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</row>
    <row r="180" spans="1:14" ht="409.5" customHeight="1" x14ac:dyDescent="0.25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</row>
    <row r="181" spans="1:14" ht="346.5" customHeight="1" x14ac:dyDescent="0.25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</row>
  </sheetData>
  <mergeCells count="67">
    <mergeCell ref="A169:N169"/>
    <mergeCell ref="A170:N170"/>
    <mergeCell ref="A172:N174"/>
    <mergeCell ref="A176:N176"/>
    <mergeCell ref="A178:N181"/>
    <mergeCell ref="A152:N154"/>
    <mergeCell ref="A155:N155"/>
    <mergeCell ref="A157:N159"/>
    <mergeCell ref="A161:N161"/>
    <mergeCell ref="A164:N167"/>
    <mergeCell ref="A168:N168"/>
    <mergeCell ref="A138:N141"/>
    <mergeCell ref="A142:N142"/>
    <mergeCell ref="A143:N145"/>
    <mergeCell ref="A146:N146"/>
    <mergeCell ref="A148:N150"/>
    <mergeCell ref="A151:N151"/>
    <mergeCell ref="A128:N129"/>
    <mergeCell ref="A130:N130"/>
    <mergeCell ref="A131:N132"/>
    <mergeCell ref="A133:N133"/>
    <mergeCell ref="A134:N135"/>
    <mergeCell ref="A136:N136"/>
    <mergeCell ref="A118:N119"/>
    <mergeCell ref="A120:N120"/>
    <mergeCell ref="A121:N122"/>
    <mergeCell ref="A123:N123"/>
    <mergeCell ref="A124:N126"/>
    <mergeCell ref="A127:N127"/>
    <mergeCell ref="A108:N109"/>
    <mergeCell ref="A110:N110"/>
    <mergeCell ref="A111:N113"/>
    <mergeCell ref="A114:N114"/>
    <mergeCell ref="A115:N116"/>
    <mergeCell ref="A117:N117"/>
    <mergeCell ref="A81:G81"/>
    <mergeCell ref="A82:G82"/>
    <mergeCell ref="A102:M102"/>
    <mergeCell ref="A103:N103"/>
    <mergeCell ref="A104:N106"/>
    <mergeCell ref="A107:N107"/>
    <mergeCell ref="A75:G75"/>
    <mergeCell ref="A76:G76"/>
    <mergeCell ref="A77:H77"/>
    <mergeCell ref="A78:G78"/>
    <mergeCell ref="A79:H79"/>
    <mergeCell ref="A80:G80"/>
    <mergeCell ref="A73:G73"/>
    <mergeCell ref="I73:J73"/>
    <mergeCell ref="M73:N73"/>
    <mergeCell ref="A74:G74"/>
    <mergeCell ref="I74:J74"/>
    <mergeCell ref="M74:N74"/>
    <mergeCell ref="A71:G71"/>
    <mergeCell ref="I71:J71"/>
    <mergeCell ref="M71:N71"/>
    <mergeCell ref="A72:G72"/>
    <mergeCell ref="I72:J72"/>
    <mergeCell ref="M72:N72"/>
    <mergeCell ref="A6:N6"/>
    <mergeCell ref="A7:N7"/>
    <mergeCell ref="A8:N8"/>
    <mergeCell ref="A9:N9"/>
    <mergeCell ref="A10:M10"/>
    <mergeCell ref="A70:H70"/>
    <mergeCell ref="I70:J70"/>
    <mergeCell ref="M70:N70"/>
  </mergeCells>
  <conditionalFormatting sqref="B13:B14">
    <cfRule type="cellIs" dxfId="59" priority="1" operator="equal">
      <formula>$O$13</formula>
    </cfRule>
  </conditionalFormatting>
  <conditionalFormatting sqref="B13:B16 B18:B21 B23:B27 B29:B35 B37:B45 B47:B52 B54:B60 B62:B63 B65:B67">
    <cfRule type="cellIs" dxfId="58" priority="2" operator="equal">
      <formula>$P$13</formula>
    </cfRule>
    <cfRule type="cellIs" dxfId="57" priority="3" operator="equal">
      <formula>$O$13</formula>
    </cfRule>
    <cfRule type="cellIs" dxfId="56" priority="4" operator="equal">
      <formula>$Q$13</formula>
    </cfRule>
  </conditionalFormatting>
  <dataValidations count="1">
    <dataValidation type="list" errorStyle="warning" showInputMessage="1" showErrorMessage="1" errorTitle="Cal. de Gestion" error="Por favor, debe seleccionar una de las 3 opciones disponibles._x000a_Gracias,_x000a_Dpto de Estadisticas" promptTitle="Seleccionar la calificacion" prompt="Roja = Sin Reportes o Registros_x000a_Verde = Gestion Preventiva Registrada_x000a_Naranja= Gestion Preventiva por reportar" sqref="B13:B67" xr:uid="{B90DB6B2-2172-424B-9DD7-988A0D7DAE54}">
      <formula1>$O$13:$Q$13</formula1>
    </dataValidation>
  </dataValidations>
  <pageMargins left="0.39370078740157483" right="0.39370078740157483" top="0" bottom="0" header="0.31496062992125984" footer="0.31496062992125984"/>
  <pageSetup scale="13" orientation="portrait" horizontalDpi="300" verticalDpi="300" r:id="rId1"/>
  <headerFooter>
    <oddFooter>&amp;L&amp;72Emitido: &amp;D&amp;C&amp;72 Informe Correspondiente al &amp;A&amp;R&amp;72Página &amp;P/&amp;N</oddFooter>
  </headerFooter>
  <rowBreaks count="6" manualBreakCount="6">
    <brk id="83" max="13" man="1"/>
    <brk id="106" max="13" man="1"/>
    <brk id="126" max="13" man="1"/>
    <brk id="135" max="13" man="1"/>
    <brk id="150" max="13" man="1"/>
    <brk id="159" max="13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1A44-B488-4764-BE69-5F934292B1EA}">
  <dimension ref="A1:AI181"/>
  <sheetViews>
    <sheetView view="pageBreakPreview" topLeftCell="A96" zoomScale="20" zoomScaleNormal="20" zoomScaleSheetLayoutView="20" workbookViewId="0">
      <selection activeCell="A74" sqref="A74:G74"/>
    </sheetView>
  </sheetViews>
  <sheetFormatPr baseColWidth="10" defaultColWidth="11.42578125" defaultRowHeight="15" x14ac:dyDescent="0.25"/>
  <cols>
    <col min="1" max="1" width="80.28515625" customWidth="1"/>
    <col min="2" max="2" width="31.28515625" customWidth="1"/>
    <col min="3" max="3" width="45.5703125" customWidth="1"/>
    <col min="4" max="4" width="43.140625" customWidth="1"/>
    <col min="5" max="5" width="50.5703125" customWidth="1"/>
    <col min="6" max="6" width="44.42578125" customWidth="1"/>
    <col min="7" max="7" width="45.5703125" customWidth="1"/>
    <col min="8" max="8" width="35.42578125" customWidth="1"/>
    <col min="9" max="10" width="55.140625" customWidth="1"/>
    <col min="11" max="11" width="56" customWidth="1"/>
    <col min="12" max="12" width="57.42578125" customWidth="1"/>
    <col min="13" max="13" width="53" customWidth="1"/>
    <col min="14" max="14" width="65" customWidth="1"/>
    <col min="19" max="19" width="11.42578125" style="2"/>
  </cols>
  <sheetData>
    <row r="1" spans="1:20" ht="15" customHeight="1" x14ac:dyDescent="0.25">
      <c r="K1" s="1"/>
    </row>
    <row r="3" spans="1:20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20" ht="18.7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0" ht="245.45" customHeight="1" x14ac:dyDescent="1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</row>
    <row r="6" spans="1:20" ht="58.5" x14ac:dyDescent="0.25">
      <c r="A6" s="5" t="s">
        <v>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20" ht="58.5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20" ht="58.5" x14ac:dyDescent="0.25">
      <c r="A8" s="5" t="s">
        <v>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20" ht="117" x14ac:dyDescent="0.25">
      <c r="A9" s="7" t="s">
        <v>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20" ht="129.75" hidden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20" ht="285.75" customHeight="1" x14ac:dyDescent="0.25">
      <c r="A11" s="9" t="s">
        <v>4</v>
      </c>
      <c r="B11" s="10" t="s">
        <v>5</v>
      </c>
      <c r="C11" s="11" t="s">
        <v>6</v>
      </c>
      <c r="D11" s="12" t="s">
        <v>7</v>
      </c>
      <c r="E11" s="13" t="s">
        <v>8</v>
      </c>
      <c r="F11" s="14" t="s">
        <v>9</v>
      </c>
      <c r="G11" s="14" t="s">
        <v>10</v>
      </c>
      <c r="H11" s="11" t="s">
        <v>11</v>
      </c>
      <c r="I11" s="14" t="s">
        <v>12</v>
      </c>
      <c r="J11" s="14" t="s">
        <v>13</v>
      </c>
      <c r="K11" s="14" t="s">
        <v>14</v>
      </c>
      <c r="L11" s="15" t="s">
        <v>15</v>
      </c>
      <c r="M11" s="16" t="s">
        <v>16</v>
      </c>
      <c r="N11" s="17" t="s">
        <v>17</v>
      </c>
      <c r="S11"/>
      <c r="T11" s="2"/>
    </row>
    <row r="12" spans="1:20" ht="169.5" customHeight="1" x14ac:dyDescent="0.25">
      <c r="A12" s="18" t="s">
        <v>18</v>
      </c>
      <c r="B12" s="18"/>
      <c r="C12" s="19">
        <f t="shared" ref="C12:N12" si="0">SUM(C13:C16)</f>
        <v>2033</v>
      </c>
      <c r="D12" s="19">
        <f t="shared" si="0"/>
        <v>2159</v>
      </c>
      <c r="E12" s="19">
        <f t="shared" si="0"/>
        <v>10</v>
      </c>
      <c r="F12" s="19">
        <f t="shared" si="0"/>
        <v>3926</v>
      </c>
      <c r="G12" s="19">
        <f t="shared" si="0"/>
        <v>7531</v>
      </c>
      <c r="H12" s="19">
        <f t="shared" si="0"/>
        <v>172</v>
      </c>
      <c r="I12" s="19">
        <f t="shared" si="0"/>
        <v>2637</v>
      </c>
      <c r="J12" s="19">
        <f t="shared" si="0"/>
        <v>76910</v>
      </c>
      <c r="K12" s="19">
        <f t="shared" si="0"/>
        <v>641</v>
      </c>
      <c r="L12" s="19">
        <f t="shared" si="0"/>
        <v>53330</v>
      </c>
      <c r="M12" s="19">
        <f t="shared" si="0"/>
        <v>0</v>
      </c>
      <c r="N12" s="19">
        <f t="shared" si="0"/>
        <v>130240</v>
      </c>
      <c r="P12" s="20"/>
      <c r="S12"/>
      <c r="T12" s="2"/>
    </row>
    <row r="13" spans="1:20" ht="57.75" customHeight="1" x14ac:dyDescent="0.25">
      <c r="A13" s="21" t="s">
        <v>19</v>
      </c>
      <c r="B13" s="21" t="s">
        <v>20</v>
      </c>
      <c r="C1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1596</v>
      </c>
      <c r="D1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941</v>
      </c>
      <c r="E1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5</v>
      </c>
      <c r="F1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3376</v>
      </c>
      <c r="G1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5794</v>
      </c>
      <c r="H1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155</v>
      </c>
      <c r="I1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735</v>
      </c>
      <c r="J1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61814</v>
      </c>
      <c r="K1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531</v>
      </c>
      <c r="L1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48099</v>
      </c>
      <c r="M1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13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109913</v>
      </c>
      <c r="O13" s="24" t="s">
        <v>20</v>
      </c>
      <c r="P13" s="25" t="s">
        <v>21</v>
      </c>
      <c r="Q13" s="26" t="s">
        <v>22</v>
      </c>
      <c r="S13"/>
      <c r="T13" s="2"/>
    </row>
    <row r="14" spans="1:20" ht="117" customHeight="1" x14ac:dyDescent="0.25">
      <c r="A14" s="27" t="s">
        <v>23</v>
      </c>
      <c r="B14" s="21" t="s">
        <v>20</v>
      </c>
      <c r="C1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0</v>
      </c>
      <c r="D1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1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1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0</v>
      </c>
      <c r="G1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0</v>
      </c>
      <c r="H1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0</v>
      </c>
      <c r="I1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302</v>
      </c>
      <c r="J1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653</v>
      </c>
      <c r="K1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1</v>
      </c>
      <c r="L1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1</v>
      </c>
      <c r="M1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14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654</v>
      </c>
      <c r="O14" s="24"/>
      <c r="P14" s="25"/>
      <c r="Q14" s="26"/>
      <c r="S14"/>
      <c r="T14" s="2"/>
    </row>
    <row r="15" spans="1:20" ht="68.25" customHeight="1" x14ac:dyDescent="0.25">
      <c r="A15" s="21" t="s">
        <v>24</v>
      </c>
      <c r="B15" s="21" t="s">
        <v>20</v>
      </c>
      <c r="C1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395</v>
      </c>
      <c r="D1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1218</v>
      </c>
      <c r="E1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5</v>
      </c>
      <c r="F1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550</v>
      </c>
      <c r="G1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1737</v>
      </c>
      <c r="H1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17</v>
      </c>
      <c r="I1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346</v>
      </c>
      <c r="J1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13189</v>
      </c>
      <c r="K1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101</v>
      </c>
      <c r="L1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5221</v>
      </c>
      <c r="M1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15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18410</v>
      </c>
      <c r="S15"/>
      <c r="T15" s="2"/>
    </row>
    <row r="16" spans="1:20" ht="49.5" customHeight="1" x14ac:dyDescent="0.25">
      <c r="A16" s="21" t="s">
        <v>92</v>
      </c>
      <c r="B16" s="21" t="s">
        <v>20</v>
      </c>
      <c r="C1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42</v>
      </c>
      <c r="D1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1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1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0</v>
      </c>
      <c r="G1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0</v>
      </c>
      <c r="H1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0</v>
      </c>
      <c r="I1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1254</v>
      </c>
      <c r="J1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1254</v>
      </c>
      <c r="K1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8</v>
      </c>
      <c r="L1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9</v>
      </c>
      <c r="M1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16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1263</v>
      </c>
      <c r="S16"/>
      <c r="T16" s="2"/>
    </row>
    <row r="17" spans="1:20" ht="127.5" x14ac:dyDescent="0.25">
      <c r="A17" s="18" t="s">
        <v>26</v>
      </c>
      <c r="B17" s="18"/>
      <c r="C17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949</v>
      </c>
      <c r="D17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542</v>
      </c>
      <c r="E17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62</v>
      </c>
      <c r="F17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18077</v>
      </c>
      <c r="G17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16629</v>
      </c>
      <c r="H17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63</v>
      </c>
      <c r="I17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2928</v>
      </c>
      <c r="J17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25912</v>
      </c>
      <c r="K17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741</v>
      </c>
      <c r="L17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5685</v>
      </c>
      <c r="M17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262</v>
      </c>
      <c r="N17" s="19">
        <f t="shared" ref="N17" si="1">SUM(N18:N21)</f>
        <v>31859</v>
      </c>
      <c r="S17"/>
      <c r="T17" s="2"/>
    </row>
    <row r="18" spans="1:20" ht="49.5" customHeight="1" x14ac:dyDescent="0.25">
      <c r="A18" s="21" t="s">
        <v>27</v>
      </c>
      <c r="B18" s="21" t="s">
        <v>20</v>
      </c>
      <c r="C1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198</v>
      </c>
      <c r="D1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287</v>
      </c>
      <c r="E1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1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6128</v>
      </c>
      <c r="G1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6415</v>
      </c>
      <c r="H1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6</v>
      </c>
      <c r="I1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2436</v>
      </c>
      <c r="J1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25348</v>
      </c>
      <c r="K1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711</v>
      </c>
      <c r="L1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5581</v>
      </c>
      <c r="M1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262</v>
      </c>
      <c r="N18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31191</v>
      </c>
      <c r="S18"/>
      <c r="T18" s="2"/>
    </row>
    <row r="19" spans="1:20" ht="57" customHeight="1" x14ac:dyDescent="0.25">
      <c r="A19" s="21" t="s">
        <v>28</v>
      </c>
      <c r="B19" s="21" t="s">
        <v>20</v>
      </c>
      <c r="C1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132</v>
      </c>
      <c r="D1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1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1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5625</v>
      </c>
      <c r="G1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1950</v>
      </c>
      <c r="H1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7</v>
      </c>
      <c r="I1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439</v>
      </c>
      <c r="J1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466</v>
      </c>
      <c r="K1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7</v>
      </c>
      <c r="L1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11</v>
      </c>
      <c r="M1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19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477</v>
      </c>
      <c r="S19"/>
      <c r="T19" s="2"/>
    </row>
    <row r="20" spans="1:20" ht="49.5" customHeight="1" x14ac:dyDescent="0.25">
      <c r="A20" s="21" t="s">
        <v>29</v>
      </c>
      <c r="B20" s="21" t="s">
        <v>20</v>
      </c>
      <c r="C2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380</v>
      </c>
      <c r="D2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2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2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2574</v>
      </c>
      <c r="G2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888</v>
      </c>
      <c r="H2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25</v>
      </c>
      <c r="I2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50</v>
      </c>
      <c r="J2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95</v>
      </c>
      <c r="K2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22</v>
      </c>
      <c r="L2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92</v>
      </c>
      <c r="M2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20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187</v>
      </c>
      <c r="S20"/>
      <c r="T20" s="2"/>
    </row>
    <row r="21" spans="1:20" ht="49.5" customHeight="1" x14ac:dyDescent="0.25">
      <c r="A21" s="21" t="s">
        <v>30</v>
      </c>
      <c r="B21" s="28" t="s">
        <v>20</v>
      </c>
      <c r="C2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239</v>
      </c>
      <c r="D2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255</v>
      </c>
      <c r="E2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62</v>
      </c>
      <c r="F2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3750</v>
      </c>
      <c r="G2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7376</v>
      </c>
      <c r="H2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25</v>
      </c>
      <c r="I2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3</v>
      </c>
      <c r="J2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3</v>
      </c>
      <c r="K2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1</v>
      </c>
      <c r="L2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1</v>
      </c>
      <c r="M2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21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4</v>
      </c>
      <c r="O21">
        <v>1</v>
      </c>
      <c r="S21"/>
      <c r="T21" s="2"/>
    </row>
    <row r="22" spans="1:20" ht="118.5" customHeight="1" x14ac:dyDescent="0.25">
      <c r="A22" s="18" t="s">
        <v>31</v>
      </c>
      <c r="B22" s="18"/>
      <c r="C22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552</v>
      </c>
      <c r="D22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376</v>
      </c>
      <c r="E22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1</v>
      </c>
      <c r="F22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1038</v>
      </c>
      <c r="G22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889</v>
      </c>
      <c r="H22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2</v>
      </c>
      <c r="I22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25653</v>
      </c>
      <c r="J22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40611</v>
      </c>
      <c r="K22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1570</v>
      </c>
      <c r="L22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10065</v>
      </c>
      <c r="M22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11615</v>
      </c>
      <c r="N22" s="19">
        <f t="shared" ref="N22" si="2">SUM(N23:N27)</f>
        <v>62291</v>
      </c>
      <c r="S22"/>
      <c r="T22" s="2"/>
    </row>
    <row r="23" spans="1:20" ht="49.5" customHeight="1" x14ac:dyDescent="0.25">
      <c r="A23" s="21" t="s">
        <v>32</v>
      </c>
      <c r="B23" s="21" t="s">
        <v>20</v>
      </c>
      <c r="C2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257</v>
      </c>
      <c r="D2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79</v>
      </c>
      <c r="E2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1</v>
      </c>
      <c r="F2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480</v>
      </c>
      <c r="G2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564</v>
      </c>
      <c r="H2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2</v>
      </c>
      <c r="I2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248</v>
      </c>
      <c r="J2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6057</v>
      </c>
      <c r="K2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41</v>
      </c>
      <c r="L2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1124</v>
      </c>
      <c r="M2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11615</v>
      </c>
      <c r="N23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18796</v>
      </c>
      <c r="S23"/>
      <c r="T23" s="2"/>
    </row>
    <row r="24" spans="1:20" ht="49.5" customHeight="1" x14ac:dyDescent="0.25">
      <c r="A24" s="21" t="s">
        <v>33</v>
      </c>
      <c r="B24" s="21" t="s">
        <v>20</v>
      </c>
      <c r="C2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11</v>
      </c>
      <c r="D2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2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2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0</v>
      </c>
      <c r="G2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0</v>
      </c>
      <c r="H2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0</v>
      </c>
      <c r="I2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24027</v>
      </c>
      <c r="J2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24027</v>
      </c>
      <c r="K2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0</v>
      </c>
      <c r="L2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0</v>
      </c>
      <c r="M2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24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24027</v>
      </c>
      <c r="S24"/>
      <c r="T24" s="2"/>
    </row>
    <row r="25" spans="1:20" ht="49.5" customHeight="1" x14ac:dyDescent="0.25">
      <c r="A25" s="21" t="s">
        <v>34</v>
      </c>
      <c r="B25" s="21" t="s">
        <v>20</v>
      </c>
      <c r="C2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140</v>
      </c>
      <c r="D2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2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2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496</v>
      </c>
      <c r="G2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0</v>
      </c>
      <c r="H2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0</v>
      </c>
      <c r="I2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1149</v>
      </c>
      <c r="J2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3581</v>
      </c>
      <c r="K2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1026</v>
      </c>
      <c r="L2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3119</v>
      </c>
      <c r="M2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25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6700</v>
      </c>
      <c r="S25"/>
      <c r="T25" s="2"/>
    </row>
    <row r="26" spans="1:20" ht="49.5" customHeight="1" x14ac:dyDescent="0.25">
      <c r="A26" s="21" t="s">
        <v>93</v>
      </c>
      <c r="B26" s="21" t="s">
        <v>20</v>
      </c>
      <c r="C2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121</v>
      </c>
      <c r="D2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297</v>
      </c>
      <c r="E2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2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34</v>
      </c>
      <c r="G2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325</v>
      </c>
      <c r="H2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0</v>
      </c>
      <c r="I2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147</v>
      </c>
      <c r="J2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3735</v>
      </c>
      <c r="K2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416</v>
      </c>
      <c r="L2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973</v>
      </c>
      <c r="M2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26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4708</v>
      </c>
      <c r="S26"/>
      <c r="T26" s="2"/>
    </row>
    <row r="27" spans="1:20" ht="49.5" customHeight="1" x14ac:dyDescent="0.25">
      <c r="A27" s="21" t="s">
        <v>36</v>
      </c>
      <c r="B27" s="21" t="s">
        <v>20</v>
      </c>
      <c r="C2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23</v>
      </c>
      <c r="D2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2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2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28</v>
      </c>
      <c r="G2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0</v>
      </c>
      <c r="H2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0</v>
      </c>
      <c r="I2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82</v>
      </c>
      <c r="J2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3211</v>
      </c>
      <c r="K2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87</v>
      </c>
      <c r="L2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4849</v>
      </c>
      <c r="M2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27" s="23">
        <f>+Tabla334567810111214131516181920212322242627252829303132333536373839404142434445464748495051525354555657585960616263646566676869707172737475767778798182838485868788899091929394959698991001011021031041051061081091101111131121141151161171181201211221231171[[#This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</f>
        <v>8060</v>
      </c>
      <c r="S27"/>
      <c r="T27" s="2"/>
    </row>
    <row r="28" spans="1:20" ht="118.5" customHeight="1" x14ac:dyDescent="0.25">
      <c r="A28" s="18" t="s">
        <v>37</v>
      </c>
      <c r="B28" s="18"/>
      <c r="C28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3324</v>
      </c>
      <c r="D28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8437</v>
      </c>
      <c r="E28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152</v>
      </c>
      <c r="F28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18328</v>
      </c>
      <c r="G28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15788</v>
      </c>
      <c r="H28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279</v>
      </c>
      <c r="I28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138138</v>
      </c>
      <c r="J28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336354</v>
      </c>
      <c r="K28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90834</v>
      </c>
      <c r="L28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214960</v>
      </c>
      <c r="M28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28" s="19">
        <f t="shared" ref="N28" si="3">SUM(N29:N35)</f>
        <v>551314</v>
      </c>
      <c r="S28"/>
      <c r="T28" s="2"/>
    </row>
    <row r="29" spans="1:20" ht="49.5" customHeight="1" x14ac:dyDescent="0.25">
      <c r="A29" s="21" t="s">
        <v>38</v>
      </c>
      <c r="B29" s="21" t="s">
        <v>20</v>
      </c>
      <c r="C2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248</v>
      </c>
      <c r="D2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2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152</v>
      </c>
      <c r="F2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2680</v>
      </c>
      <c r="G2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2708</v>
      </c>
      <c r="H2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184</v>
      </c>
      <c r="I2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2508</v>
      </c>
      <c r="J2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178904</v>
      </c>
      <c r="K2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852</v>
      </c>
      <c r="L2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62650</v>
      </c>
      <c r="M2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29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241554</v>
      </c>
      <c r="S29"/>
      <c r="T29" s="2"/>
    </row>
    <row r="30" spans="1:20" ht="49.5" customHeight="1" x14ac:dyDescent="0.25">
      <c r="A30" s="21" t="s">
        <v>39</v>
      </c>
      <c r="B30" s="21" t="s">
        <v>20</v>
      </c>
      <c r="C3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58</v>
      </c>
      <c r="D3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3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3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0</v>
      </c>
      <c r="G3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0</v>
      </c>
      <c r="H3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0</v>
      </c>
      <c r="I3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41</v>
      </c>
      <c r="J3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710</v>
      </c>
      <c r="K3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2</v>
      </c>
      <c r="L3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3</v>
      </c>
      <c r="M3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30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713</v>
      </c>
      <c r="S30"/>
      <c r="T30" s="2"/>
    </row>
    <row r="31" spans="1:20" ht="49.5" customHeight="1" x14ac:dyDescent="0.25">
      <c r="A31" s="21" t="s">
        <v>40</v>
      </c>
      <c r="B31" s="21" t="s">
        <v>20</v>
      </c>
      <c r="C3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432</v>
      </c>
      <c r="D3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546</v>
      </c>
      <c r="E3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3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3740</v>
      </c>
      <c r="G3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1137</v>
      </c>
      <c r="H3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1</v>
      </c>
      <c r="I3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6247</v>
      </c>
      <c r="J3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16096</v>
      </c>
      <c r="K3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5765</v>
      </c>
      <c r="L3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38610</v>
      </c>
      <c r="M3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31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54706</v>
      </c>
      <c r="S31"/>
      <c r="T31" s="2"/>
    </row>
    <row r="32" spans="1:20" ht="49.5" customHeight="1" x14ac:dyDescent="0.25">
      <c r="A32" s="21" t="s">
        <v>41</v>
      </c>
      <c r="B32" s="21" t="s">
        <v>20</v>
      </c>
      <c r="C3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2087</v>
      </c>
      <c r="D3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7366</v>
      </c>
      <c r="E3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3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8598</v>
      </c>
      <c r="G3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9020</v>
      </c>
      <c r="H3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71</v>
      </c>
      <c r="I3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58567</v>
      </c>
      <c r="J3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61931</v>
      </c>
      <c r="K3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55622</v>
      </c>
      <c r="L3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57904</v>
      </c>
      <c r="M3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32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119835</v>
      </c>
      <c r="S32"/>
      <c r="T32" s="2"/>
    </row>
    <row r="33" spans="1:20" ht="49.5" customHeight="1" x14ac:dyDescent="0.25">
      <c r="A33" s="21" t="s">
        <v>42</v>
      </c>
      <c r="B33" s="21" t="s">
        <v>20</v>
      </c>
      <c r="C3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248</v>
      </c>
      <c r="D3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525</v>
      </c>
      <c r="E3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3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1602</v>
      </c>
      <c r="G3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2230</v>
      </c>
      <c r="H3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16</v>
      </c>
      <c r="I3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26968</v>
      </c>
      <c r="J3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28600</v>
      </c>
      <c r="K3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28249</v>
      </c>
      <c r="L3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54640</v>
      </c>
      <c r="M3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33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83240</v>
      </c>
      <c r="S33"/>
      <c r="T33" s="2"/>
    </row>
    <row r="34" spans="1:20" ht="49.5" customHeight="1" x14ac:dyDescent="0.25">
      <c r="A34" s="21" t="s">
        <v>43</v>
      </c>
      <c r="B34" s="21" t="s">
        <v>20</v>
      </c>
      <c r="C3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221</v>
      </c>
      <c r="D3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3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3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1015</v>
      </c>
      <c r="G3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0</v>
      </c>
      <c r="H3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6</v>
      </c>
      <c r="I3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43805</v>
      </c>
      <c r="J3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50110</v>
      </c>
      <c r="K3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331</v>
      </c>
      <c r="L3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553</v>
      </c>
      <c r="M3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34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50663</v>
      </c>
      <c r="S34"/>
      <c r="T34" s="2"/>
    </row>
    <row r="35" spans="1:20" ht="49.5" customHeight="1" x14ac:dyDescent="0.25">
      <c r="A35" s="21" t="s">
        <v>44</v>
      </c>
      <c r="B35" s="21" t="s">
        <v>20</v>
      </c>
      <c r="C3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30</v>
      </c>
      <c r="D3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3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3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693</v>
      </c>
      <c r="G3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693</v>
      </c>
      <c r="H3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1</v>
      </c>
      <c r="I3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2</v>
      </c>
      <c r="J3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3</v>
      </c>
      <c r="K3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13</v>
      </c>
      <c r="L3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600</v>
      </c>
      <c r="M3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35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603</v>
      </c>
      <c r="S35"/>
      <c r="T35" s="2"/>
    </row>
    <row r="36" spans="1:20" ht="127.5" x14ac:dyDescent="0.25">
      <c r="A36" s="18" t="s">
        <v>45</v>
      </c>
      <c r="B36" s="29"/>
      <c r="C3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2363</v>
      </c>
      <c r="D3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237</v>
      </c>
      <c r="E3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1</v>
      </c>
      <c r="F3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4167</v>
      </c>
      <c r="G3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937</v>
      </c>
      <c r="H3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7</v>
      </c>
      <c r="I3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730</v>
      </c>
      <c r="J3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2334</v>
      </c>
      <c r="K3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2349</v>
      </c>
      <c r="L3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9131</v>
      </c>
      <c r="M3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36" s="19">
        <f t="shared" ref="N36" si="4">SUM(N37:N45)</f>
        <v>11465</v>
      </c>
      <c r="S36"/>
      <c r="T36" s="2"/>
    </row>
    <row r="37" spans="1:20" ht="49.5" customHeight="1" x14ac:dyDescent="0.25">
      <c r="A37" s="21" t="s">
        <v>46</v>
      </c>
      <c r="B37" s="21" t="s">
        <v>20</v>
      </c>
      <c r="C3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157</v>
      </c>
      <c r="D3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3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3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2004</v>
      </c>
      <c r="G3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0</v>
      </c>
      <c r="H3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0</v>
      </c>
      <c r="I3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12</v>
      </c>
      <c r="J3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17</v>
      </c>
      <c r="K3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146</v>
      </c>
      <c r="L3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523</v>
      </c>
      <c r="M3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37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540</v>
      </c>
      <c r="S37"/>
      <c r="T37" s="2"/>
    </row>
    <row r="38" spans="1:20" ht="49.5" customHeight="1" x14ac:dyDescent="0.25">
      <c r="A38" s="21" t="s">
        <v>47</v>
      </c>
      <c r="B38" s="21" t="s">
        <v>20</v>
      </c>
      <c r="C3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373</v>
      </c>
      <c r="D3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3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3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0</v>
      </c>
      <c r="G3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0</v>
      </c>
      <c r="H3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0</v>
      </c>
      <c r="I3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6</v>
      </c>
      <c r="J3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164</v>
      </c>
      <c r="K3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120</v>
      </c>
      <c r="L3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1621</v>
      </c>
      <c r="M3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38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1785</v>
      </c>
      <c r="S38"/>
      <c r="T38" s="2"/>
    </row>
    <row r="39" spans="1:20" ht="49.5" customHeight="1" x14ac:dyDescent="0.25">
      <c r="A39" s="21" t="s">
        <v>48</v>
      </c>
      <c r="B39" s="21" t="s">
        <v>20</v>
      </c>
      <c r="C3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923</v>
      </c>
      <c r="D3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74</v>
      </c>
      <c r="E3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3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724</v>
      </c>
      <c r="G3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753</v>
      </c>
      <c r="H3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2</v>
      </c>
      <c r="I3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10</v>
      </c>
      <c r="J3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107</v>
      </c>
      <c r="K3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31</v>
      </c>
      <c r="L3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829</v>
      </c>
      <c r="M3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39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936</v>
      </c>
      <c r="S39"/>
      <c r="T39" s="2"/>
    </row>
    <row r="40" spans="1:20" ht="49.5" customHeight="1" x14ac:dyDescent="0.25">
      <c r="A40" s="21" t="s">
        <v>49</v>
      </c>
      <c r="B40" s="21" t="s">
        <v>20</v>
      </c>
      <c r="C4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203</v>
      </c>
      <c r="D4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161</v>
      </c>
      <c r="E4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4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1438</v>
      </c>
      <c r="G4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182</v>
      </c>
      <c r="H4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0</v>
      </c>
      <c r="I4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0</v>
      </c>
      <c r="J4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0</v>
      </c>
      <c r="K4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0</v>
      </c>
      <c r="L4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0</v>
      </c>
      <c r="M4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40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0</v>
      </c>
      <c r="S40"/>
      <c r="T40" s="2"/>
    </row>
    <row r="41" spans="1:20" ht="49.5" customHeight="1" x14ac:dyDescent="0.25">
      <c r="A41" s="21" t="s">
        <v>50</v>
      </c>
      <c r="B41" s="21" t="s">
        <v>20</v>
      </c>
      <c r="C4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171</v>
      </c>
      <c r="D4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2</v>
      </c>
      <c r="E4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1</v>
      </c>
      <c r="F4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1</v>
      </c>
      <c r="G4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2</v>
      </c>
      <c r="H4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4</v>
      </c>
      <c r="I4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11</v>
      </c>
      <c r="J4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138</v>
      </c>
      <c r="K4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45</v>
      </c>
      <c r="L4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1831</v>
      </c>
      <c r="M4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41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1969</v>
      </c>
      <c r="S41"/>
      <c r="T41" s="2"/>
    </row>
    <row r="42" spans="1:20" ht="49.5" customHeight="1" x14ac:dyDescent="0.25">
      <c r="A42" s="21" t="s">
        <v>51</v>
      </c>
      <c r="B42" s="21" t="s">
        <v>20</v>
      </c>
      <c r="C4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121</v>
      </c>
      <c r="D4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4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4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0</v>
      </c>
      <c r="G4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0</v>
      </c>
      <c r="H4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1</v>
      </c>
      <c r="I4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683</v>
      </c>
      <c r="J4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1757</v>
      </c>
      <c r="K4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1961</v>
      </c>
      <c r="L4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2763</v>
      </c>
      <c r="M4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42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4520</v>
      </c>
      <c r="S42"/>
      <c r="T42" s="2"/>
    </row>
    <row r="43" spans="1:20" ht="53.25" customHeight="1" x14ac:dyDescent="0.25">
      <c r="A43" s="21" t="s">
        <v>52</v>
      </c>
      <c r="B43" s="21" t="s">
        <v>20</v>
      </c>
      <c r="C4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114</v>
      </c>
      <c r="D4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4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4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0</v>
      </c>
      <c r="G4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0</v>
      </c>
      <c r="H4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0</v>
      </c>
      <c r="I4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0</v>
      </c>
      <c r="J4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0</v>
      </c>
      <c r="K4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0</v>
      </c>
      <c r="L4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0</v>
      </c>
      <c r="M4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43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0</v>
      </c>
      <c r="S43"/>
      <c r="T43" s="2"/>
    </row>
    <row r="44" spans="1:20" ht="49.5" customHeight="1" x14ac:dyDescent="0.25">
      <c r="A44" s="21" t="s">
        <v>53</v>
      </c>
      <c r="B44" s="21" t="s">
        <v>20</v>
      </c>
      <c r="C4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86</v>
      </c>
      <c r="D4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4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4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0</v>
      </c>
      <c r="G4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0</v>
      </c>
      <c r="H4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0</v>
      </c>
      <c r="I4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8</v>
      </c>
      <c r="J4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151</v>
      </c>
      <c r="K4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32</v>
      </c>
      <c r="L4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1294</v>
      </c>
      <c r="M4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44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1445</v>
      </c>
      <c r="S44"/>
      <c r="T44" s="2"/>
    </row>
    <row r="45" spans="1:20" ht="103.5" customHeight="1" x14ac:dyDescent="0.25">
      <c r="A45" s="27" t="s">
        <v>54</v>
      </c>
      <c r="B45" s="21" t="s">
        <v>20</v>
      </c>
      <c r="C4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215</v>
      </c>
      <c r="D4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4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4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0</v>
      </c>
      <c r="G4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0</v>
      </c>
      <c r="H4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0</v>
      </c>
      <c r="I4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0</v>
      </c>
      <c r="J4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0</v>
      </c>
      <c r="K4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14</v>
      </c>
      <c r="L4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270</v>
      </c>
      <c r="M4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45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270</v>
      </c>
      <c r="S45"/>
      <c r="T45" s="2"/>
    </row>
    <row r="46" spans="1:20" ht="127.5" x14ac:dyDescent="0.25">
      <c r="A46" s="18" t="s">
        <v>55</v>
      </c>
      <c r="B46" s="18"/>
      <c r="C4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1688</v>
      </c>
      <c r="D4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340</v>
      </c>
      <c r="E4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9</v>
      </c>
      <c r="F4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2531</v>
      </c>
      <c r="G4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2064</v>
      </c>
      <c r="H4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187</v>
      </c>
      <c r="I4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32116</v>
      </c>
      <c r="J4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40554</v>
      </c>
      <c r="K4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10</v>
      </c>
      <c r="L4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149</v>
      </c>
      <c r="M4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210815</v>
      </c>
      <c r="N46" s="19">
        <f t="shared" ref="N46" si="5">SUM(N47:N52)</f>
        <v>251518</v>
      </c>
      <c r="S46"/>
      <c r="T46" s="2"/>
    </row>
    <row r="47" spans="1:20" ht="53.25" customHeight="1" x14ac:dyDescent="0.25">
      <c r="A47" s="21" t="s">
        <v>56</v>
      </c>
      <c r="B47" s="21" t="s">
        <v>20</v>
      </c>
      <c r="C4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892</v>
      </c>
      <c r="D4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30</v>
      </c>
      <c r="E4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4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221</v>
      </c>
      <c r="G4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315</v>
      </c>
      <c r="H4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82</v>
      </c>
      <c r="I4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26031</v>
      </c>
      <c r="J4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26033</v>
      </c>
      <c r="K4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0</v>
      </c>
      <c r="L4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0</v>
      </c>
      <c r="M4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210815</v>
      </c>
      <c r="N47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236848</v>
      </c>
      <c r="S47"/>
      <c r="T47" s="2"/>
    </row>
    <row r="48" spans="1:20" ht="49.5" customHeight="1" x14ac:dyDescent="0.25">
      <c r="A48" s="21" t="s">
        <v>57</v>
      </c>
      <c r="B48" s="21" t="s">
        <v>20</v>
      </c>
      <c r="C4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54</v>
      </c>
      <c r="D4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8</v>
      </c>
      <c r="E4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4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10</v>
      </c>
      <c r="G4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7</v>
      </c>
      <c r="H4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4</v>
      </c>
      <c r="I4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155</v>
      </c>
      <c r="J4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1989</v>
      </c>
      <c r="K4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1</v>
      </c>
      <c r="L4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2</v>
      </c>
      <c r="M4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48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1991</v>
      </c>
      <c r="S48"/>
      <c r="T48" s="2"/>
    </row>
    <row r="49" spans="1:20" ht="49.5" customHeight="1" x14ac:dyDescent="0.25">
      <c r="A49" s="21" t="s">
        <v>58</v>
      </c>
      <c r="B49" s="21" t="s">
        <v>20</v>
      </c>
      <c r="C4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349</v>
      </c>
      <c r="D4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58</v>
      </c>
      <c r="E4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7</v>
      </c>
      <c r="F4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271</v>
      </c>
      <c r="G4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0</v>
      </c>
      <c r="H4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20</v>
      </c>
      <c r="I4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36</v>
      </c>
      <c r="J4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591</v>
      </c>
      <c r="K4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0</v>
      </c>
      <c r="L4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0</v>
      </c>
      <c r="M4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49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591</v>
      </c>
      <c r="S49"/>
      <c r="T49" s="2"/>
    </row>
    <row r="50" spans="1:20" ht="49.5" customHeight="1" x14ac:dyDescent="0.25">
      <c r="A50" s="21" t="s">
        <v>59</v>
      </c>
      <c r="B50" s="21" t="s">
        <v>20</v>
      </c>
      <c r="C5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47</v>
      </c>
      <c r="D5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5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5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0</v>
      </c>
      <c r="G5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0</v>
      </c>
      <c r="H5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1</v>
      </c>
      <c r="I5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5747</v>
      </c>
      <c r="J5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5447</v>
      </c>
      <c r="K5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0</v>
      </c>
      <c r="L5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0</v>
      </c>
      <c r="M5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50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5447</v>
      </c>
      <c r="S50"/>
      <c r="T50" s="2"/>
    </row>
    <row r="51" spans="1:20" ht="49.5" customHeight="1" x14ac:dyDescent="0.25">
      <c r="A51" s="21" t="s">
        <v>60</v>
      </c>
      <c r="B51" s="21" t="s">
        <v>20</v>
      </c>
      <c r="C5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69</v>
      </c>
      <c r="D5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5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5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475</v>
      </c>
      <c r="G5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6</v>
      </c>
      <c r="H5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0</v>
      </c>
      <c r="I5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137</v>
      </c>
      <c r="J5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6332</v>
      </c>
      <c r="K5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4</v>
      </c>
      <c r="L5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11</v>
      </c>
      <c r="M5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51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6343</v>
      </c>
      <c r="S51"/>
      <c r="T51" s="2"/>
    </row>
    <row r="52" spans="1:20" ht="49.5" customHeight="1" x14ac:dyDescent="0.25">
      <c r="A52" s="21" t="s">
        <v>61</v>
      </c>
      <c r="B52" s="21" t="s">
        <v>20</v>
      </c>
      <c r="C5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277</v>
      </c>
      <c r="D5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244</v>
      </c>
      <c r="E5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2</v>
      </c>
      <c r="F5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1554</v>
      </c>
      <c r="G5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1736</v>
      </c>
      <c r="H5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80</v>
      </c>
      <c r="I5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10</v>
      </c>
      <c r="J5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162</v>
      </c>
      <c r="K5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5</v>
      </c>
      <c r="L5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136</v>
      </c>
      <c r="M5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52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298</v>
      </c>
      <c r="S52"/>
      <c r="T52" s="2"/>
    </row>
    <row r="53" spans="1:20" ht="114.75" customHeight="1" x14ac:dyDescent="0.25">
      <c r="A53" s="18" t="s">
        <v>62</v>
      </c>
      <c r="B53" s="18"/>
      <c r="C53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1346</v>
      </c>
      <c r="D53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1035</v>
      </c>
      <c r="E53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2</v>
      </c>
      <c r="F53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5285</v>
      </c>
      <c r="G53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5837</v>
      </c>
      <c r="H53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49</v>
      </c>
      <c r="I53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3003</v>
      </c>
      <c r="J53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21323</v>
      </c>
      <c r="K53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321</v>
      </c>
      <c r="L53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18883</v>
      </c>
      <c r="M53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161</v>
      </c>
      <c r="N53" s="19">
        <f t="shared" ref="N53" si="6">SUM(N54:N60)</f>
        <v>40367</v>
      </c>
      <c r="S53"/>
      <c r="T53" s="2"/>
    </row>
    <row r="54" spans="1:20" ht="49.5" customHeight="1" x14ac:dyDescent="0.25">
      <c r="A54" s="21" t="s">
        <v>63</v>
      </c>
      <c r="B54" s="21" t="s">
        <v>20</v>
      </c>
      <c r="C5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291</v>
      </c>
      <c r="D5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4</v>
      </c>
      <c r="E5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5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470</v>
      </c>
      <c r="G5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486</v>
      </c>
      <c r="H5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24</v>
      </c>
      <c r="I5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38</v>
      </c>
      <c r="J5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229</v>
      </c>
      <c r="K5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187</v>
      </c>
      <c r="L5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7919</v>
      </c>
      <c r="M5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54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</f>
        <v>8148</v>
      </c>
      <c r="S54"/>
      <c r="T54" s="2"/>
    </row>
    <row r="55" spans="1:20" ht="49.5" customHeight="1" x14ac:dyDescent="0.25">
      <c r="A55" s="21" t="s">
        <v>64</v>
      </c>
      <c r="B55" s="21" t="s">
        <v>20</v>
      </c>
      <c r="C5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282</v>
      </c>
      <c r="D5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5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5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1767</v>
      </c>
      <c r="G5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1768</v>
      </c>
      <c r="H5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0</v>
      </c>
      <c r="I5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229</v>
      </c>
      <c r="J5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10663</v>
      </c>
      <c r="K5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17</v>
      </c>
      <c r="L5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801</v>
      </c>
      <c r="M5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55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</f>
        <v>11464</v>
      </c>
      <c r="S55"/>
    </row>
    <row r="56" spans="1:20" ht="57" customHeight="1" x14ac:dyDescent="0.25">
      <c r="A56" s="21" t="s">
        <v>65</v>
      </c>
      <c r="B56" s="21" t="s">
        <v>20</v>
      </c>
      <c r="C5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346</v>
      </c>
      <c r="D5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5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5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711</v>
      </c>
      <c r="G5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711</v>
      </c>
      <c r="H5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0</v>
      </c>
      <c r="I5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111</v>
      </c>
      <c r="J5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5354</v>
      </c>
      <c r="K5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82</v>
      </c>
      <c r="L5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9075</v>
      </c>
      <c r="M5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56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</f>
        <v>14429</v>
      </c>
      <c r="P56" t="s">
        <v>66</v>
      </c>
      <c r="Q56" s="30">
        <f>+C68</f>
        <v>13091</v>
      </c>
      <c r="S56"/>
    </row>
    <row r="57" spans="1:20" ht="64.5" customHeight="1" x14ac:dyDescent="0.25">
      <c r="A57" s="21" t="s">
        <v>67</v>
      </c>
      <c r="B57" s="21" t="s">
        <v>20</v>
      </c>
      <c r="C5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50</v>
      </c>
      <c r="D5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681</v>
      </c>
      <c r="E5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5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410</v>
      </c>
      <c r="G5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637</v>
      </c>
      <c r="H5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7</v>
      </c>
      <c r="I5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58</v>
      </c>
      <c r="J5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1929</v>
      </c>
      <c r="K5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6</v>
      </c>
      <c r="L5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210</v>
      </c>
      <c r="M5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161</v>
      </c>
      <c r="N57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</f>
        <v>2300</v>
      </c>
      <c r="P57" t="s">
        <v>68</v>
      </c>
      <c r="Q57" s="30">
        <f>+D68+F68+G68</f>
        <v>116828</v>
      </c>
      <c r="S57"/>
    </row>
    <row r="58" spans="1:20" ht="49.5" customHeight="1" x14ac:dyDescent="0.25">
      <c r="A58" s="21" t="s">
        <v>69</v>
      </c>
      <c r="B58" s="21" t="s">
        <v>20</v>
      </c>
      <c r="C5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37</v>
      </c>
      <c r="D5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5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5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0</v>
      </c>
      <c r="G5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0</v>
      </c>
      <c r="H5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0</v>
      </c>
      <c r="I5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2502</v>
      </c>
      <c r="J5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2502</v>
      </c>
      <c r="K5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0</v>
      </c>
      <c r="L5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0</v>
      </c>
      <c r="M5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58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</f>
        <v>2502</v>
      </c>
      <c r="P58" t="s">
        <v>70</v>
      </c>
      <c r="Q58" s="30">
        <f>+H68</f>
        <v>767</v>
      </c>
      <c r="S58"/>
    </row>
    <row r="59" spans="1:20" ht="49.5" customHeight="1" x14ac:dyDescent="0.25">
      <c r="A59" s="21" t="s">
        <v>71</v>
      </c>
      <c r="B59" s="21" t="s">
        <v>20</v>
      </c>
      <c r="C5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284</v>
      </c>
      <c r="D5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145</v>
      </c>
      <c r="E5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5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782</v>
      </c>
      <c r="G5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1062</v>
      </c>
      <c r="H5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2</v>
      </c>
      <c r="I5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8</v>
      </c>
      <c r="J5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10</v>
      </c>
      <c r="K5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3</v>
      </c>
      <c r="L5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3</v>
      </c>
      <c r="M5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59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</f>
        <v>13</v>
      </c>
      <c r="P59" t="s">
        <v>72</v>
      </c>
      <c r="Q59" s="30">
        <f>+I68+K68</f>
        <v>302183</v>
      </c>
      <c r="S59"/>
    </row>
    <row r="60" spans="1:20" s="33" customFormat="1" ht="49.5" customHeight="1" x14ac:dyDescent="0.25">
      <c r="A60" s="88" t="s">
        <v>73</v>
      </c>
      <c r="B60" s="88" t="s">
        <v>20</v>
      </c>
      <c r="C6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56</v>
      </c>
      <c r="D6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205</v>
      </c>
      <c r="E6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2</v>
      </c>
      <c r="F6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1145</v>
      </c>
      <c r="G6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1173</v>
      </c>
      <c r="H6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16</v>
      </c>
      <c r="I6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57</v>
      </c>
      <c r="J6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636</v>
      </c>
      <c r="K6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26</v>
      </c>
      <c r="L6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875</v>
      </c>
      <c r="M6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60" s="89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</f>
        <v>1511</v>
      </c>
    </row>
    <row r="61" spans="1:20" ht="127.5" x14ac:dyDescent="0.25">
      <c r="A61" s="18" t="s">
        <v>74</v>
      </c>
      <c r="B61" s="18"/>
      <c r="C61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255</v>
      </c>
      <c r="D61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61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61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299</v>
      </c>
      <c r="G61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376</v>
      </c>
      <c r="H61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1</v>
      </c>
      <c r="I61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8</v>
      </c>
      <c r="J61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34</v>
      </c>
      <c r="K61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37</v>
      </c>
      <c r="L61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328</v>
      </c>
      <c r="M61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61" s="19">
        <f t="shared" ref="N61" si="7">SUM(N62:N63)</f>
        <v>362</v>
      </c>
      <c r="S61"/>
    </row>
    <row r="62" spans="1:20" ht="49.5" customHeight="1" x14ac:dyDescent="0.25">
      <c r="A62" s="21" t="s">
        <v>94</v>
      </c>
      <c r="B62" s="21" t="s">
        <v>20</v>
      </c>
      <c r="C6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97</v>
      </c>
      <c r="D6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6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6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218</v>
      </c>
      <c r="G6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253</v>
      </c>
      <c r="H6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0</v>
      </c>
      <c r="I6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1</v>
      </c>
      <c r="J6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1</v>
      </c>
      <c r="K6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1</v>
      </c>
      <c r="L6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1</v>
      </c>
      <c r="M6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62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</f>
        <v>2</v>
      </c>
      <c r="S62"/>
    </row>
    <row r="63" spans="1:20" ht="49.5" customHeight="1" x14ac:dyDescent="0.25">
      <c r="A63" s="21" t="s">
        <v>76</v>
      </c>
      <c r="B63" s="34" t="s">
        <v>20</v>
      </c>
      <c r="C6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158</v>
      </c>
      <c r="D6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6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6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81</v>
      </c>
      <c r="G6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123</v>
      </c>
      <c r="H6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1</v>
      </c>
      <c r="I6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7</v>
      </c>
      <c r="J6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33</v>
      </c>
      <c r="K6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36</v>
      </c>
      <c r="L6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327</v>
      </c>
      <c r="M6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63" s="23">
        <f>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</f>
        <v>360</v>
      </c>
      <c r="S63"/>
    </row>
    <row r="64" spans="1:20" ht="112.5" customHeight="1" x14ac:dyDescent="0.25">
      <c r="A64" s="18" t="s">
        <v>77</v>
      </c>
      <c r="B64" s="18"/>
      <c r="C64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581</v>
      </c>
      <c r="D64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64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64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0</v>
      </c>
      <c r="G64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0</v>
      </c>
      <c r="H64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7</v>
      </c>
      <c r="I64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16</v>
      </c>
      <c r="J64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64</v>
      </c>
      <c r="K64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451</v>
      </c>
      <c r="L64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3424</v>
      </c>
      <c r="M64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64" s="19">
        <f t="shared" ref="N64" si="8">SUM(N65:N67)</f>
        <v>3488</v>
      </c>
      <c r="S64"/>
    </row>
    <row r="65" spans="1:19" ht="49.5" customHeight="1" x14ac:dyDescent="0.25">
      <c r="A65" s="21" t="s">
        <v>78</v>
      </c>
      <c r="B65" s="21" t="s">
        <v>20</v>
      </c>
      <c r="C6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241</v>
      </c>
      <c r="D6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6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6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0</v>
      </c>
      <c r="G6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0</v>
      </c>
      <c r="H6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2</v>
      </c>
      <c r="I6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13</v>
      </c>
      <c r="J6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46</v>
      </c>
      <c r="K6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349</v>
      </c>
      <c r="L6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2037</v>
      </c>
      <c r="M6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65" s="23">
        <f>SUM(Tabla334567810111214131516181920212322242627252829303132333536373839404142434445464748495051525354555657585960616263646566676869707172737475767778798182838485868788899091929394959698991001011021031041051061081091101111131121141151161171181201211221231171[[#This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Beneficiados]])</f>
        <v>2083</v>
      </c>
      <c r="S65"/>
    </row>
    <row r="66" spans="1:19" ht="49.5" customHeight="1" x14ac:dyDescent="0.25">
      <c r="A66" s="21" t="s">
        <v>79</v>
      </c>
      <c r="B66" s="21" t="s">
        <v>20</v>
      </c>
      <c r="C6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233</v>
      </c>
      <c r="D6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6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6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0</v>
      </c>
      <c r="G6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0</v>
      </c>
      <c r="H6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5</v>
      </c>
      <c r="I6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3</v>
      </c>
      <c r="J6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18</v>
      </c>
      <c r="K6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53</v>
      </c>
      <c r="L6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258</v>
      </c>
      <c r="M6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66" s="23">
        <f>SUM(Tabla334567810111214131516181920212322242627252829303132333536373839404142434445464748495051525354555657585960616263646566676869707172737475767778798182838485868788899091929394959698991001011021031041051061081091101111131121141151161171181201211221231171[[#This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Beneficiados]])</f>
        <v>276</v>
      </c>
      <c r="S66"/>
    </row>
    <row r="67" spans="1:19" ht="49.5" customHeight="1" x14ac:dyDescent="0.25">
      <c r="A67" s="21" t="s">
        <v>80</v>
      </c>
      <c r="B67" s="21" t="s">
        <v>20</v>
      </c>
      <c r="C6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Preventivos]])</f>
        <v>107</v>
      </c>
      <c r="D6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Depuradas]])</f>
        <v>0</v>
      </c>
      <c r="E6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Retenidas]])</f>
        <v>0</v>
      </c>
      <c r="F6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Depurados]])</f>
        <v>0</v>
      </c>
      <c r="G6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Depuradas]])</f>
        <v>0</v>
      </c>
      <c r="H6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Detenidas]])</f>
        <v>0</v>
      </c>
      <c r="I6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Extranjeros]])</f>
        <v>0</v>
      </c>
      <c r="J6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Asistencias]])</f>
        <v>0</v>
      </c>
      <c r="K6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Dominicanos]])</f>
        <v>49</v>
      </c>
      <c r="L6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Asistencias]])</f>
        <v>1129</v>
      </c>
      <c r="M6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SUM([1]!Tabla334567810111214131516181920212322242627252829303132333536373839404142434445464748495051525354555657585960616263646566676869707172737475767778798182838485868788899091929394959698991001011021031041051061081091101111131121141151161171181201211221231172[[#This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Beneficiados]])</f>
        <v>0</v>
      </c>
      <c r="N67" s="23">
        <f>SUM(Tabla334567810111214131516181920212322242627252829303132333536373839404142434445464748495051525354555657585960616263646566676869707172737475767778798182838485868788899091929394959698991001011021031041051061081091101111131121141151161171181201211221231171[[#This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Beneficiados]])</f>
        <v>1129</v>
      </c>
      <c r="S67"/>
    </row>
    <row r="68" spans="1:19" ht="63.75" x14ac:dyDescent="0.25">
      <c r="A68" s="35" t="s">
        <v>81</v>
      </c>
      <c r="B68" s="35"/>
      <c r="C68" s="36">
        <f t="shared" ref="C68:N68" si="9">SUM(C12+C17+C22+C28+C36+C46+C53+C61+C64)</f>
        <v>13091</v>
      </c>
      <c r="D68" s="36">
        <f t="shared" si="9"/>
        <v>13126</v>
      </c>
      <c r="E68" s="36">
        <f t="shared" si="9"/>
        <v>237</v>
      </c>
      <c r="F68" s="36">
        <f t="shared" si="9"/>
        <v>53651</v>
      </c>
      <c r="G68" s="36">
        <f t="shared" si="9"/>
        <v>50051</v>
      </c>
      <c r="H68" s="36">
        <f t="shared" si="9"/>
        <v>767</v>
      </c>
      <c r="I68" s="36">
        <f t="shared" si="9"/>
        <v>205229</v>
      </c>
      <c r="J68" s="36">
        <f t="shared" si="9"/>
        <v>544096</v>
      </c>
      <c r="K68" s="36">
        <f t="shared" si="9"/>
        <v>96954</v>
      </c>
      <c r="L68" s="36">
        <f t="shared" si="9"/>
        <v>315955</v>
      </c>
      <c r="M68" s="36">
        <f t="shared" si="9"/>
        <v>222853</v>
      </c>
      <c r="N68" s="36">
        <f t="shared" si="9"/>
        <v>1082904</v>
      </c>
      <c r="S68"/>
    </row>
    <row r="69" spans="1:19" ht="18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S69"/>
    </row>
    <row r="70" spans="1:19" ht="85.5" customHeight="1" x14ac:dyDescent="0.6">
      <c r="A70" s="38" t="s">
        <v>95</v>
      </c>
      <c r="B70" s="38"/>
      <c r="C70" s="38"/>
      <c r="D70" s="38"/>
      <c r="E70" s="38"/>
      <c r="F70" s="38"/>
      <c r="G70" s="38"/>
      <c r="H70" s="38"/>
      <c r="I70" s="39" t="s">
        <v>83</v>
      </c>
      <c r="J70" s="40"/>
      <c r="K70" s="41" t="s">
        <v>84</v>
      </c>
      <c r="L70" s="90" t="s">
        <v>85</v>
      </c>
      <c r="M70" s="43" t="s">
        <v>96</v>
      </c>
      <c r="N70" s="44"/>
      <c r="S70"/>
    </row>
    <row r="71" spans="1:19" ht="104.25" customHeight="1" x14ac:dyDescent="1.2">
      <c r="A71" s="38" t="str">
        <f>CONCATENATE(C11,", ",TEXT(C68,"#,##0"))</f>
        <v>Patrullajes Preventivos, 13,091</v>
      </c>
      <c r="B71" s="38"/>
      <c r="C71" s="38"/>
      <c r="D71" s="38"/>
      <c r="E71" s="38"/>
      <c r="F71" s="38"/>
      <c r="G71" s="38"/>
      <c r="H71" s="45"/>
      <c r="I71" s="46" t="s">
        <v>87</v>
      </c>
      <c r="J71" s="47"/>
      <c r="K71" s="91"/>
      <c r="L71" s="92"/>
      <c r="M71" s="93"/>
      <c r="N71" s="94"/>
      <c r="S71"/>
    </row>
    <row r="72" spans="1:19" ht="81.95" customHeight="1" x14ac:dyDescent="1.2">
      <c r="A72" s="38" t="str">
        <f>CONCATENATE(D11,", ",TEXT(D68,"#,##0"))</f>
        <v>Motocicletas Depuradas, 13,126</v>
      </c>
      <c r="B72" s="38"/>
      <c r="C72" s="38"/>
      <c r="D72" s="38"/>
      <c r="E72" s="38"/>
      <c r="F72" s="38"/>
      <c r="G72" s="38"/>
      <c r="H72" s="45"/>
      <c r="I72" s="52" t="s">
        <v>88</v>
      </c>
      <c r="J72" s="53"/>
      <c r="K72" s="95"/>
      <c r="L72" s="95"/>
      <c r="M72" s="96"/>
      <c r="N72" s="97"/>
      <c r="S72"/>
    </row>
    <row r="73" spans="1:19" ht="81.95" customHeight="1" x14ac:dyDescent="0.25">
      <c r="A73" s="38" t="str">
        <f>CONCATENATE(E11,", ",TEXT(E68,"#,##0"))</f>
        <v>Motocicletas Retenidas, 237</v>
      </c>
      <c r="B73" s="38"/>
      <c r="C73" s="38"/>
      <c r="D73" s="38"/>
      <c r="E73" s="38"/>
      <c r="F73" s="38"/>
      <c r="G73" s="38"/>
      <c r="H73" s="57"/>
      <c r="I73" s="58" t="s">
        <v>89</v>
      </c>
      <c r="J73" s="58"/>
      <c r="K73" s="91"/>
      <c r="L73" s="91"/>
      <c r="M73" s="98"/>
      <c r="N73" s="98"/>
      <c r="S73" s="61"/>
    </row>
    <row r="74" spans="1:19" ht="81.95" customHeight="1" x14ac:dyDescent="1.2">
      <c r="A74" s="38" t="str">
        <f>CONCATENATE(F11,", ",TEXT(F68,"#,##0"))</f>
        <v>Vehículos Depurados, 53,651</v>
      </c>
      <c r="B74" s="38"/>
      <c r="C74" s="38"/>
      <c r="D74" s="38"/>
      <c r="E74" s="38"/>
      <c r="F74" s="38"/>
      <c r="G74" s="38"/>
      <c r="H74" s="45"/>
      <c r="I74" s="46" t="s">
        <v>28</v>
      </c>
      <c r="J74" s="47"/>
      <c r="K74" s="91"/>
      <c r="L74" s="92"/>
      <c r="M74" s="93"/>
      <c r="N74" s="94"/>
      <c r="S74" s="64"/>
    </row>
    <row r="75" spans="1:19" ht="81.95" customHeight="1" x14ac:dyDescent="1.2">
      <c r="A75" s="38" t="str">
        <f>CONCATENATE(G11,", ",TEXT(G68,"#,##0"))</f>
        <v>Personas Depuradas, 50,051</v>
      </c>
      <c r="B75" s="38"/>
      <c r="C75" s="38"/>
      <c r="D75" s="38"/>
      <c r="E75" s="38"/>
      <c r="F75" s="38"/>
      <c r="G75" s="38"/>
      <c r="H75" s="45"/>
      <c r="I75" s="52" t="s">
        <v>97</v>
      </c>
      <c r="J75" s="53"/>
      <c r="K75" s="95"/>
      <c r="L75" s="95"/>
      <c r="M75" s="96"/>
      <c r="N75" s="97"/>
      <c r="S75" s="61"/>
    </row>
    <row r="76" spans="1:19" ht="81.95" customHeight="1" x14ac:dyDescent="0.25">
      <c r="A76" s="38" t="str">
        <f>CONCATENATE(H11,", ",TEXT(H68,"#,##0"))</f>
        <v>Personas Detenidas, 767</v>
      </c>
      <c r="B76" s="38"/>
      <c r="C76" s="38"/>
      <c r="D76" s="38"/>
      <c r="E76" s="38"/>
      <c r="F76" s="38"/>
      <c r="G76" s="38"/>
      <c r="H76" s="57"/>
      <c r="I76" s="57"/>
      <c r="J76" s="57"/>
      <c r="K76" s="57"/>
      <c r="L76" s="57"/>
      <c r="M76" s="57"/>
      <c r="S76" s="61"/>
    </row>
    <row r="77" spans="1:19" ht="81.95" customHeight="1" x14ac:dyDescent="0.25">
      <c r="A77" s="38" t="str">
        <f>CONCATENATE(I11,", ",TEXT(I68,"#,##0"))</f>
        <v>Cantidad de Asistencia Brindada a Extranjeros, 205,229</v>
      </c>
      <c r="B77" s="38"/>
      <c r="C77" s="38"/>
      <c r="D77" s="38"/>
      <c r="E77" s="38"/>
      <c r="F77" s="38"/>
      <c r="G77" s="38"/>
      <c r="H77" s="38"/>
      <c r="I77" s="57"/>
      <c r="J77" s="57"/>
      <c r="K77" s="57"/>
      <c r="L77" s="57"/>
      <c r="M77" s="57"/>
      <c r="S77" s="64"/>
    </row>
    <row r="78" spans="1:19" ht="81.95" customHeight="1" x14ac:dyDescent="0.25">
      <c r="A78" s="65" t="str">
        <f>CONCATENATE(J11,", ",TEXT(J68,"#,##0"))</f>
        <v>Extranjeros Beneficiados en Asistencias, 544,096</v>
      </c>
      <c r="B78" s="65"/>
      <c r="C78" s="65"/>
      <c r="D78" s="65"/>
      <c r="E78" s="65"/>
      <c r="F78" s="65"/>
      <c r="G78" s="65"/>
      <c r="H78" s="57"/>
      <c r="I78" s="57"/>
      <c r="J78" s="57"/>
      <c r="K78" s="57"/>
      <c r="L78" s="57"/>
      <c r="M78" s="57"/>
      <c r="S78" s="61"/>
    </row>
    <row r="79" spans="1:19" ht="81.95" customHeight="1" x14ac:dyDescent="0.25">
      <c r="A79" s="38" t="str">
        <f>CONCATENATE(K11,", ",TEXT(K68,"#,##0"))</f>
        <v>Cantidad de Asistencia Brindada a Dominicanos, 96,954</v>
      </c>
      <c r="B79" s="38"/>
      <c r="C79" s="38"/>
      <c r="D79" s="38"/>
      <c r="E79" s="38"/>
      <c r="F79" s="38"/>
      <c r="G79" s="38"/>
      <c r="H79" s="38"/>
      <c r="I79" s="57"/>
      <c r="J79" s="57"/>
      <c r="K79" s="57"/>
      <c r="L79" s="57"/>
      <c r="M79" s="57"/>
      <c r="S79" s="61"/>
    </row>
    <row r="80" spans="1:19" ht="81.95" customHeight="1" x14ac:dyDescent="1.2">
      <c r="A80" s="38" t="str">
        <f>CONCATENATE(L11,", ",TEXT(L68,"#,##0"))</f>
        <v>Dominicanos Beneficiados en Asistencias, 315,955</v>
      </c>
      <c r="B80" s="38"/>
      <c r="C80" s="38"/>
      <c r="D80" s="38"/>
      <c r="E80" s="38"/>
      <c r="F80" s="38"/>
      <c r="G80" s="38"/>
      <c r="H80" s="45"/>
      <c r="I80" s="45"/>
      <c r="J80" s="45"/>
      <c r="K80" s="45"/>
      <c r="L80" s="45"/>
      <c r="M80" s="45"/>
      <c r="S80" s="64"/>
    </row>
    <row r="81" spans="1:19" ht="81.95" customHeight="1" x14ac:dyDescent="1.2">
      <c r="A81" s="38" t="str">
        <f>CONCATENATE(M11,", ",TEXT(M68,"#,##0"))</f>
        <v>Crucerístas Beneficiados, 222,853</v>
      </c>
      <c r="B81" s="38"/>
      <c r="C81" s="38"/>
      <c r="D81" s="38"/>
      <c r="E81" s="38"/>
      <c r="F81" s="38"/>
      <c r="G81" s="38"/>
      <c r="H81" s="45"/>
      <c r="I81" s="45"/>
      <c r="J81" s="45"/>
      <c r="K81" s="45"/>
      <c r="L81" s="45"/>
      <c r="M81" s="45"/>
      <c r="S81" s="64"/>
    </row>
    <row r="82" spans="1:19" ht="81.95" customHeight="1" x14ac:dyDescent="0.25">
      <c r="A82" s="38" t="str">
        <f>CONCATENATE(N11,", ",TEXT(N68,"#,##0"))</f>
        <v>Total de Turístas Beneficiados, 1,082,904</v>
      </c>
      <c r="B82" s="38"/>
      <c r="C82" s="38"/>
      <c r="D82" s="38"/>
      <c r="E82" s="38"/>
      <c r="F82" s="38"/>
      <c r="G82" s="38"/>
      <c r="H82" s="57"/>
      <c r="I82" s="57"/>
      <c r="J82" s="57"/>
      <c r="K82" s="57"/>
      <c r="L82" s="57"/>
      <c r="M82" s="57"/>
      <c r="S82" s="64"/>
    </row>
    <row r="83" spans="1:19" ht="18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S83"/>
    </row>
    <row r="84" spans="1:19" ht="197.65" customHeight="1" x14ac:dyDescent="0.25">
      <c r="A84" s="66" t="s">
        <v>90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S84" s="64"/>
    </row>
    <row r="85" spans="1:19" ht="197.65" customHeight="1" x14ac:dyDescent="0.2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S85" s="64"/>
    </row>
    <row r="86" spans="1:19" ht="197.65" customHeight="1" x14ac:dyDescent="0.2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S86" s="64"/>
    </row>
    <row r="87" spans="1:19" ht="197.65" customHeight="1" x14ac:dyDescent="0.25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S87" s="64"/>
    </row>
    <row r="88" spans="1:19" ht="197.65" customHeight="1" x14ac:dyDescent="0.2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S88" s="64"/>
    </row>
    <row r="89" spans="1:19" ht="197.65" customHeight="1" x14ac:dyDescent="0.25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S89" s="64"/>
    </row>
    <row r="90" spans="1:19" ht="197.45" customHeight="1" x14ac:dyDescent="0.2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S90" s="64"/>
    </row>
    <row r="91" spans="1:19" ht="197.45" customHeight="1" x14ac:dyDescent="0.25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S91" s="64"/>
    </row>
    <row r="92" spans="1:19" ht="197.45" customHeight="1" x14ac:dyDescent="0.25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S92" s="64"/>
    </row>
    <row r="93" spans="1:19" ht="197.45" customHeight="1" x14ac:dyDescent="0.25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S93" s="64"/>
    </row>
    <row r="94" spans="1:19" ht="197.45" customHeight="1" x14ac:dyDescent="0.25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S94" s="64"/>
    </row>
    <row r="95" spans="1:19" ht="197.45" customHeight="1" x14ac:dyDescent="0.25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S95" s="64"/>
    </row>
    <row r="96" spans="1:19" ht="197.45" customHeight="1" x14ac:dyDescent="0.25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S96" s="64"/>
    </row>
    <row r="97" spans="1:35" ht="197.45" customHeight="1" x14ac:dyDescent="0.25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S97" s="64"/>
    </row>
    <row r="98" spans="1:35" ht="197.45" customHeight="1" x14ac:dyDescent="0.25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S98" s="64"/>
    </row>
    <row r="99" spans="1:35" ht="197.45" customHeight="1" x14ac:dyDescent="0.25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S99" s="64"/>
    </row>
    <row r="100" spans="1:35" ht="197.45" customHeight="1" x14ac:dyDescent="0.25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S100" s="64"/>
    </row>
    <row r="101" spans="1:35" ht="409.5" customHeight="1" x14ac:dyDescent="0.25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S101" s="64"/>
    </row>
    <row r="102" spans="1:35" ht="147.75" customHeight="1" x14ac:dyDescent="0.25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S102" s="64"/>
    </row>
    <row r="103" spans="1:35" s="70" customFormat="1" ht="111" customHeight="1" x14ac:dyDescent="1.1499999999999999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S103" s="64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pans="1:35" s="72" customFormat="1" ht="409.6" customHeight="1" x14ac:dyDescent="0.2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S104" s="61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pans="1:35" s="72" customFormat="1" ht="409.6" customHeight="1" x14ac:dyDescent="0.25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S105" s="61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pans="1:35" s="72" customFormat="1" ht="323.25" customHeight="1" x14ac:dyDescent="0.2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S106" s="61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</row>
    <row r="107" spans="1:35" s="70" customFormat="1" ht="117.75" customHeight="1" x14ac:dyDescent="1.1499999999999999">
      <c r="A107" s="99"/>
      <c r="B107" s="99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S107" s="74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:35" s="70" customFormat="1" ht="409.6" customHeight="1" x14ac:dyDescent="1.1499999999999999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S108" s="74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pans="1:35" s="70" customFormat="1" ht="409.6" customHeight="1" x14ac:dyDescent="1.1499999999999999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S109" s="74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</row>
    <row r="110" spans="1:35" s="70" customFormat="1" ht="267" customHeight="1" x14ac:dyDescent="1.1499999999999999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S110" s="74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</row>
    <row r="111" spans="1:35" s="76" customFormat="1" ht="116.25" customHeight="1" x14ac:dyDescent="1.1000000000000001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S111" s="74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</row>
    <row r="112" spans="1:35" s="76" customFormat="1" ht="408.75" customHeight="1" x14ac:dyDescent="1.1000000000000001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S112" s="74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</row>
    <row r="113" spans="1:35" s="76" customFormat="1" ht="408.75" customHeight="1" x14ac:dyDescent="1.1000000000000001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S113" s="74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</row>
    <row r="114" spans="1:35" s="76" customFormat="1" ht="60.75" customHeight="1" x14ac:dyDescent="1.1000000000000001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S114" s="7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</row>
    <row r="115" spans="1:35" s="76" customFormat="1" ht="139.5" customHeight="1" x14ac:dyDescent="1.100000000000000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S115" s="74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</row>
    <row r="116" spans="1:35" s="76" customFormat="1" ht="409.5" customHeight="1" x14ac:dyDescent="1.1000000000000001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S116" s="74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</row>
    <row r="117" spans="1:35" s="76" customFormat="1" ht="409.5" customHeight="1" x14ac:dyDescent="1.1000000000000001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S117" s="74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</row>
    <row r="118" spans="1:35" s="76" customFormat="1" ht="144" customHeight="1" x14ac:dyDescent="1.1000000000000001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S118" s="74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</row>
    <row r="119" spans="1:35" s="76" customFormat="1" ht="192.75" customHeight="1" x14ac:dyDescent="1.1000000000000001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S119" s="74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</row>
    <row r="120" spans="1:35" s="76" customFormat="1" ht="409.6" customHeight="1" x14ac:dyDescent="1.1000000000000001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S120" s="74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</row>
    <row r="121" spans="1:35" s="76" customFormat="1" ht="409.6" customHeight="1" x14ac:dyDescent="1.1000000000000001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S121" s="74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</row>
    <row r="122" spans="1:35" s="76" customFormat="1" ht="158.25" customHeight="1" x14ac:dyDescent="1.1000000000000001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S122" s="74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1:35" s="76" customFormat="1" ht="267" hidden="1" customHeight="1" x14ac:dyDescent="1.1000000000000001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S123" s="74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pans="1:35" s="76" customFormat="1" ht="135.75" customHeight="1" x14ac:dyDescent="1.1000000000000001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S124" s="7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1:35" s="76" customFormat="1" ht="409.5" customHeight="1" x14ac:dyDescent="1.1000000000000001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S125" s="74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pans="1:35" s="76" customFormat="1" ht="409.5" customHeight="1" x14ac:dyDescent="1.1000000000000001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S126" s="74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</row>
    <row r="127" spans="1:35" s="76" customFormat="1" ht="409.5" customHeight="1" x14ac:dyDescent="1.1000000000000001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S127" s="74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</row>
    <row r="128" spans="1:35" s="76" customFormat="1" ht="17.25" customHeight="1" x14ac:dyDescent="1.1000000000000001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S128" s="74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</row>
    <row r="129" spans="1:35" s="76" customFormat="1" ht="0.75" customHeight="1" x14ac:dyDescent="1.1000000000000001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S129" s="74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</row>
    <row r="130" spans="1:35" s="76" customFormat="1" ht="153.75" customHeight="1" x14ac:dyDescent="1.1000000000000001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S130" s="74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</row>
    <row r="131" spans="1:35" s="76" customFormat="1" ht="409.5" customHeight="1" x14ac:dyDescent="1.1000000000000001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S131" s="74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</row>
    <row r="132" spans="1:35" s="76" customFormat="1" ht="409.5" customHeight="1" x14ac:dyDescent="1.1000000000000001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S132" s="74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</row>
    <row r="133" spans="1:35" s="76" customFormat="1" ht="244.5" customHeight="1" x14ac:dyDescent="1.1000000000000001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S133" s="74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</row>
    <row r="134" spans="1:35" s="70" customFormat="1" ht="126.75" customHeight="1" x14ac:dyDescent="1.1499999999999999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S134" s="7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</row>
    <row r="135" spans="1:35" s="70" customFormat="1" ht="409.6" customHeight="1" x14ac:dyDescent="1.1499999999999999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S135" s="74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</row>
    <row r="136" spans="1:35" s="70" customFormat="1" ht="42.75" customHeight="1" x14ac:dyDescent="1.1499999999999999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S136" s="74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5" s="70" customFormat="1" ht="167.25" customHeight="1" x14ac:dyDescent="1.1499999999999999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S137" s="74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</row>
    <row r="138" spans="1:35" s="70" customFormat="1" ht="408.95" customHeight="1" x14ac:dyDescent="1.1499999999999999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S138" s="74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</row>
    <row r="139" spans="1:35" s="70" customFormat="1" ht="229.5" customHeight="1" x14ac:dyDescent="1.1499999999999999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S139" s="74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</row>
    <row r="140" spans="1:35" s="70" customFormat="1" ht="14.25" hidden="1" customHeight="1" x14ac:dyDescent="1.1499999999999999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S140" s="74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</row>
    <row r="141" spans="1:35" s="70" customFormat="1" ht="180" customHeight="1" x14ac:dyDescent="1.1499999999999999">
      <c r="A141" s="100"/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S141" s="74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</row>
    <row r="142" spans="1:35" s="70" customFormat="1" ht="408.95" customHeight="1" x14ac:dyDescent="1.1499999999999999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S142" s="74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</row>
    <row r="143" spans="1:35" s="70" customFormat="1" ht="244.5" customHeight="1" x14ac:dyDescent="1.1499999999999999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S143" s="74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5" s="70" customFormat="1" ht="114" customHeight="1" x14ac:dyDescent="1.1499999999999999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S144" s="80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</row>
    <row r="145" spans="1:35" s="70" customFormat="1" ht="409.5" customHeight="1" x14ac:dyDescent="1.1499999999999999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S145" s="81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</row>
    <row r="146" spans="1:35" s="70" customFormat="1" ht="49.5" customHeight="1" x14ac:dyDescent="1.1499999999999999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S146" s="81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</row>
    <row r="147" spans="1:35" s="70" customFormat="1" ht="152.25" customHeight="1" x14ac:dyDescent="1.1499999999999999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S147" s="80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</row>
    <row r="148" spans="1:35" s="72" customFormat="1" ht="15" customHeight="1" x14ac:dyDescent="1.1000000000000001">
      <c r="S148" s="81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</row>
    <row r="149" spans="1:35" s="76" customFormat="1" ht="409.6" customHeight="1" x14ac:dyDescent="1.1000000000000001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S149" s="81"/>
    </row>
    <row r="150" spans="1:35" s="76" customFormat="1" ht="409.6" customHeight="1" x14ac:dyDescent="1.1000000000000001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S150" s="81"/>
    </row>
    <row r="151" spans="1:35" s="76" customFormat="1" ht="87.75" customHeight="1" x14ac:dyDescent="1.1000000000000001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S151" s="81"/>
    </row>
    <row r="152" spans="1:35" s="76" customFormat="1" ht="131.25" customHeight="1" x14ac:dyDescent="1.1499999999999999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S152" s="83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</row>
    <row r="153" spans="1:35" s="76" customFormat="1" ht="409.6" customHeight="1" x14ac:dyDescent="1.1000000000000001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S153" s="81"/>
    </row>
    <row r="154" spans="1:35" s="76" customFormat="1" ht="129.75" customHeight="1" x14ac:dyDescent="1.1000000000000001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S154" s="81"/>
    </row>
    <row r="155" spans="1:35" s="76" customFormat="1" ht="196.5" customHeight="1" x14ac:dyDescent="1.1000000000000001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S155" s="81"/>
    </row>
    <row r="156" spans="1:35" s="76" customFormat="1" ht="15" customHeight="1" x14ac:dyDescent="1.1000000000000001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S156" s="81"/>
    </row>
    <row r="157" spans="1:35" s="76" customFormat="1" ht="409.6" customHeight="1" x14ac:dyDescent="1.1000000000000001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S157" s="81"/>
    </row>
    <row r="158" spans="1:35" s="76" customFormat="1" ht="52.5" customHeight="1" x14ac:dyDescent="1.1000000000000001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S158" s="81"/>
    </row>
    <row r="159" spans="1:35" s="76" customFormat="1" ht="231.75" hidden="1" customHeight="1" x14ac:dyDescent="1.1000000000000001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S159" s="81"/>
    </row>
    <row r="160" spans="1:35" s="76" customFormat="1" ht="15" customHeight="1" x14ac:dyDescent="1.1000000000000001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S160" s="81"/>
    </row>
    <row r="161" spans="1:35" s="76" customFormat="1" ht="90" customHeight="1" x14ac:dyDescent="1.1000000000000001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S161" s="81"/>
    </row>
    <row r="162" spans="1:35" s="76" customFormat="1" ht="15" customHeight="1" x14ac:dyDescent="1.1000000000000001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S162" s="81"/>
    </row>
    <row r="163" spans="1:35" s="76" customFormat="1" ht="15" customHeight="1" x14ac:dyDescent="1.1000000000000001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S163" s="81"/>
    </row>
    <row r="164" spans="1:35" s="76" customFormat="1" ht="408.75" customHeight="1" x14ac:dyDescent="1.1000000000000001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S164" s="81"/>
    </row>
    <row r="165" spans="1:35" s="76" customFormat="1" ht="408.75" customHeight="1" x14ac:dyDescent="1.1000000000000001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S165" s="81"/>
    </row>
    <row r="166" spans="1:35" s="76" customFormat="1" ht="408.75" customHeight="1" x14ac:dyDescent="1.1000000000000001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S166" s="81"/>
    </row>
    <row r="167" spans="1:35" s="76" customFormat="1" ht="180" customHeight="1" x14ac:dyDescent="1.1000000000000001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S167" s="81"/>
    </row>
    <row r="168" spans="1:35" s="76" customFormat="1" ht="19.5" customHeight="1" x14ac:dyDescent="1.1000000000000001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S168" s="2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</row>
    <row r="169" spans="1:35" ht="12" customHeight="1" x14ac:dyDescent="1.1000000000000001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S169" s="81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</row>
    <row r="170" spans="1:35" s="76" customFormat="1" ht="132.75" customHeight="1" x14ac:dyDescent="1.1000000000000001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S170" s="81"/>
    </row>
    <row r="171" spans="1:35" s="76" customFormat="1" ht="15" customHeight="1" x14ac:dyDescent="1.1000000000000001">
      <c r="S171" s="81"/>
    </row>
    <row r="172" spans="1:35" s="76" customFormat="1" ht="409.5" customHeight="1" x14ac:dyDescent="1.1000000000000001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S172" s="81"/>
    </row>
    <row r="173" spans="1:35" s="76" customFormat="1" ht="409.5" customHeight="1" x14ac:dyDescent="1.1000000000000001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S173" s="81"/>
    </row>
    <row r="174" spans="1:35" s="76" customFormat="1" ht="222.75" customHeight="1" x14ac:dyDescent="1.1000000000000001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S174" s="2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</row>
    <row r="176" spans="1:35" ht="114" customHeight="1" x14ac:dyDescent="1.1499999999999999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</row>
    <row r="178" spans="1:14" ht="409.5" customHeight="1" x14ac:dyDescent="0.25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</row>
    <row r="179" spans="1:14" ht="409.5" customHeight="1" x14ac:dyDescent="0.25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</row>
    <row r="180" spans="1:14" ht="409.5" customHeight="1" x14ac:dyDescent="0.25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</row>
    <row r="181" spans="1:14" ht="346.5" customHeight="1" x14ac:dyDescent="0.25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</row>
  </sheetData>
  <mergeCells count="67">
    <mergeCell ref="A169:N169"/>
    <mergeCell ref="A170:N170"/>
    <mergeCell ref="A172:N174"/>
    <mergeCell ref="A176:N176"/>
    <mergeCell ref="A178:N181"/>
    <mergeCell ref="A153:N154"/>
    <mergeCell ref="A155:N155"/>
    <mergeCell ref="A157:N159"/>
    <mergeCell ref="A161:N161"/>
    <mergeCell ref="A164:N167"/>
    <mergeCell ref="A168:N168"/>
    <mergeCell ref="A142:N143"/>
    <mergeCell ref="A144:N144"/>
    <mergeCell ref="A145:N146"/>
    <mergeCell ref="A147:N147"/>
    <mergeCell ref="A149:N151"/>
    <mergeCell ref="A152:N152"/>
    <mergeCell ref="A131:N133"/>
    <mergeCell ref="A134:N134"/>
    <mergeCell ref="A135:N136"/>
    <mergeCell ref="A137:N137"/>
    <mergeCell ref="A138:N140"/>
    <mergeCell ref="A141:N141"/>
    <mergeCell ref="A116:N118"/>
    <mergeCell ref="A119:N119"/>
    <mergeCell ref="A120:N123"/>
    <mergeCell ref="A124:N124"/>
    <mergeCell ref="A125:N129"/>
    <mergeCell ref="A130:N130"/>
    <mergeCell ref="A104:N106"/>
    <mergeCell ref="A107:N107"/>
    <mergeCell ref="A108:N110"/>
    <mergeCell ref="A111:N111"/>
    <mergeCell ref="A112:N114"/>
    <mergeCell ref="A115:N115"/>
    <mergeCell ref="A79:H79"/>
    <mergeCell ref="A80:G80"/>
    <mergeCell ref="A81:G81"/>
    <mergeCell ref="A82:G82"/>
    <mergeCell ref="A102:M102"/>
    <mergeCell ref="A103:N103"/>
    <mergeCell ref="A75:G75"/>
    <mergeCell ref="I75:J75"/>
    <mergeCell ref="M75:N75"/>
    <mergeCell ref="A76:G76"/>
    <mergeCell ref="A77:H77"/>
    <mergeCell ref="A78:G78"/>
    <mergeCell ref="A73:G73"/>
    <mergeCell ref="I73:J73"/>
    <mergeCell ref="M73:N73"/>
    <mergeCell ref="A74:G74"/>
    <mergeCell ref="I74:J74"/>
    <mergeCell ref="M74:N74"/>
    <mergeCell ref="A71:G71"/>
    <mergeCell ref="I71:J71"/>
    <mergeCell ref="M71:N71"/>
    <mergeCell ref="A72:G72"/>
    <mergeCell ref="I72:J72"/>
    <mergeCell ref="M72:N72"/>
    <mergeCell ref="A6:N6"/>
    <mergeCell ref="A7:N7"/>
    <mergeCell ref="A8:N8"/>
    <mergeCell ref="A9:N9"/>
    <mergeCell ref="A10:M10"/>
    <mergeCell ref="A70:H70"/>
    <mergeCell ref="I70:J70"/>
    <mergeCell ref="M70:N70"/>
  </mergeCells>
  <conditionalFormatting sqref="B13:B14">
    <cfRule type="cellIs" dxfId="39" priority="1" operator="equal">
      <formula>$O$13</formula>
    </cfRule>
  </conditionalFormatting>
  <conditionalFormatting sqref="B13:B16 B18:B21 B23:B27 B29:B35 B37:B45 B47:B52 B54:B60 B62:B63 B65:B67">
    <cfRule type="cellIs" dxfId="38" priority="2" operator="equal">
      <formula>$P$13</formula>
    </cfRule>
    <cfRule type="cellIs" dxfId="37" priority="3" operator="equal">
      <formula>$O$13</formula>
    </cfRule>
    <cfRule type="cellIs" dxfId="36" priority="4" operator="equal">
      <formula>$Q$13</formula>
    </cfRule>
  </conditionalFormatting>
  <dataValidations count="1">
    <dataValidation type="list" errorStyle="warning" showInputMessage="1" showErrorMessage="1" errorTitle="Cal. de Gestion" error="Por favor, debe seleccionar una de las 3 opciones disponibles._x000a_Gracias,_x000a_Dpto de Estadisticas" promptTitle="Seleccionar la calificacion" prompt="Roja = Sin Reportes o Registros_x000a_Verde = Gestion Preventiva Registrada_x000a_Naranja= Gestion Preventiva por reportar" sqref="B13:B67" xr:uid="{18DD07BF-E952-4BAF-8086-0D367B49637E}">
      <formula1>$O$13:$Q$13</formula1>
    </dataValidation>
  </dataValidations>
  <pageMargins left="0.39370078740157483" right="0.39370078740157483" top="0" bottom="0" header="0.31496062992125984" footer="0.31496062992125984"/>
  <pageSetup scale="13" orientation="portrait" horizontalDpi="300" verticalDpi="300" r:id="rId1"/>
  <headerFooter>
    <oddFooter>&amp;L&amp;72Emitido: &amp;D&amp;C&amp;72 Informe Correspondiente al &amp;A&amp;R&amp;72Página &amp;P/&amp;N</oddFooter>
  </headerFooter>
  <rowBreaks count="6" manualBreakCount="6">
    <brk id="82" max="13" man="1"/>
    <brk id="106" max="13" man="1"/>
    <brk id="129" max="13" man="1"/>
    <brk id="146" max="13" man="1"/>
    <brk id="158" max="13" man="1"/>
    <brk id="159" max="13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0E6EF-7543-4DE0-8729-A8A4D22252AB}">
  <dimension ref="A1:AI173"/>
  <sheetViews>
    <sheetView tabSelected="1" view="pageBreakPreview" topLeftCell="A98" zoomScale="20" zoomScaleNormal="20" zoomScaleSheetLayoutView="20" workbookViewId="0">
      <selection activeCell="AG77" sqref="AG77"/>
    </sheetView>
  </sheetViews>
  <sheetFormatPr baseColWidth="10" defaultColWidth="11.42578125" defaultRowHeight="15" x14ac:dyDescent="0.25"/>
  <cols>
    <col min="1" max="1" width="80.28515625" customWidth="1"/>
    <col min="2" max="2" width="31.28515625" customWidth="1"/>
    <col min="3" max="3" width="49.140625" customWidth="1"/>
    <col min="4" max="4" width="43.140625" customWidth="1"/>
    <col min="5" max="5" width="50.5703125" customWidth="1"/>
    <col min="6" max="6" width="44.42578125" customWidth="1"/>
    <col min="7" max="7" width="45.5703125" customWidth="1"/>
    <col min="8" max="8" width="35.42578125" customWidth="1"/>
    <col min="9" max="10" width="55.140625" customWidth="1"/>
    <col min="11" max="11" width="56" customWidth="1"/>
    <col min="12" max="12" width="57.42578125" customWidth="1"/>
    <col min="13" max="13" width="53" customWidth="1"/>
    <col min="14" max="14" width="67.85546875" customWidth="1"/>
    <col min="19" max="19" width="11.42578125" style="2"/>
  </cols>
  <sheetData>
    <row r="1" spans="1:20" ht="15" customHeight="1" x14ac:dyDescent="0.25">
      <c r="K1" s="1"/>
    </row>
    <row r="3" spans="1:20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20" ht="18.7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0" ht="245.45" customHeight="1" x14ac:dyDescent="1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</row>
    <row r="6" spans="1:20" ht="58.5" x14ac:dyDescent="0.25">
      <c r="A6" s="5" t="s">
        <v>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20" ht="58.5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20" ht="58.5" x14ac:dyDescent="0.25">
      <c r="A8" s="5" t="s">
        <v>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20" ht="117" x14ac:dyDescent="0.25">
      <c r="A9" s="7" t="s">
        <v>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20" ht="129.75" hidden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20" ht="285.75" customHeight="1" x14ac:dyDescent="0.25">
      <c r="A11" s="9" t="s">
        <v>4</v>
      </c>
      <c r="B11" s="10" t="s">
        <v>5</v>
      </c>
      <c r="C11" s="11" t="s">
        <v>6</v>
      </c>
      <c r="D11" s="12" t="s">
        <v>7</v>
      </c>
      <c r="E11" s="13" t="s">
        <v>8</v>
      </c>
      <c r="F11" s="14" t="s">
        <v>9</v>
      </c>
      <c r="G11" s="14" t="s">
        <v>10</v>
      </c>
      <c r="H11" s="11" t="s">
        <v>11</v>
      </c>
      <c r="I11" s="14" t="s">
        <v>12</v>
      </c>
      <c r="J11" s="14" t="s">
        <v>13</v>
      </c>
      <c r="K11" s="14" t="s">
        <v>14</v>
      </c>
      <c r="L11" s="15" t="s">
        <v>15</v>
      </c>
      <c r="M11" s="16" t="s">
        <v>16</v>
      </c>
      <c r="N11" s="17" t="s">
        <v>17</v>
      </c>
      <c r="S11"/>
      <c r="T11" s="2"/>
    </row>
    <row r="12" spans="1:20" ht="169.5" customHeight="1" x14ac:dyDescent="0.25">
      <c r="A12" s="18" t="s">
        <v>18</v>
      </c>
      <c r="B12" s="18"/>
      <c r="C12" s="19">
        <f t="shared" ref="C12:N12" si="0">SUM(C13:C16)</f>
        <v>1850</v>
      </c>
      <c r="D12" s="19">
        <f t="shared" si="0"/>
        <v>1900</v>
      </c>
      <c r="E12" s="19">
        <f t="shared" si="0"/>
        <v>6</v>
      </c>
      <c r="F12" s="19">
        <f t="shared" si="0"/>
        <v>4316</v>
      </c>
      <c r="G12" s="19">
        <f t="shared" si="0"/>
        <v>8712</v>
      </c>
      <c r="H12" s="19">
        <f t="shared" si="0"/>
        <v>181</v>
      </c>
      <c r="I12" s="19">
        <f t="shared" si="0"/>
        <v>2966</v>
      </c>
      <c r="J12" s="19">
        <f t="shared" si="0"/>
        <v>79912</v>
      </c>
      <c r="K12" s="19">
        <f t="shared" si="0"/>
        <v>726</v>
      </c>
      <c r="L12" s="19">
        <f t="shared" si="0"/>
        <v>46424</v>
      </c>
      <c r="M12" s="19">
        <f t="shared" si="0"/>
        <v>0</v>
      </c>
      <c r="N12" s="19">
        <f t="shared" si="0"/>
        <v>126336</v>
      </c>
      <c r="P12" s="20"/>
      <c r="S12"/>
      <c r="T12" s="2"/>
    </row>
    <row r="13" spans="1:20" ht="57.75" customHeight="1" x14ac:dyDescent="0.25">
      <c r="A13" s="21" t="s">
        <v>19</v>
      </c>
      <c r="B13" s="21" t="s">
        <v>20</v>
      </c>
      <c r="C1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1414</v>
      </c>
      <c r="D1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1043</v>
      </c>
      <c r="E1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6</v>
      </c>
      <c r="F1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3881</v>
      </c>
      <c r="G1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7498</v>
      </c>
      <c r="H1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181</v>
      </c>
      <c r="I1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928</v>
      </c>
      <c r="J1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65361</v>
      </c>
      <c r="K1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620</v>
      </c>
      <c r="L1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40423</v>
      </c>
      <c r="M1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13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105784</v>
      </c>
      <c r="O13" s="24" t="s">
        <v>20</v>
      </c>
      <c r="P13" s="25" t="s">
        <v>21</v>
      </c>
      <c r="Q13" s="26" t="s">
        <v>22</v>
      </c>
      <c r="S13"/>
      <c r="T13" s="2"/>
    </row>
    <row r="14" spans="1:20" ht="117" customHeight="1" x14ac:dyDescent="0.25">
      <c r="A14" s="27" t="s">
        <v>23</v>
      </c>
      <c r="B14" s="21" t="s">
        <v>20</v>
      </c>
      <c r="C1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0</v>
      </c>
      <c r="D1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0</v>
      </c>
      <c r="E1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1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0</v>
      </c>
      <c r="G1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0</v>
      </c>
      <c r="H1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0</v>
      </c>
      <c r="I1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452</v>
      </c>
      <c r="J1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1009</v>
      </c>
      <c r="K1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4</v>
      </c>
      <c r="L1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11</v>
      </c>
      <c r="M1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14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1020</v>
      </c>
      <c r="O14" s="24"/>
      <c r="P14" s="25"/>
      <c r="Q14" s="26"/>
      <c r="S14"/>
      <c r="T14" s="2"/>
    </row>
    <row r="15" spans="1:20" ht="68.25" customHeight="1" x14ac:dyDescent="0.25">
      <c r="A15" s="21" t="s">
        <v>24</v>
      </c>
      <c r="B15" s="21" t="s">
        <v>20</v>
      </c>
      <c r="C1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400</v>
      </c>
      <c r="D1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857</v>
      </c>
      <c r="E1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1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435</v>
      </c>
      <c r="G1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1214</v>
      </c>
      <c r="H1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0</v>
      </c>
      <c r="I1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338</v>
      </c>
      <c r="J1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12294</v>
      </c>
      <c r="K1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96</v>
      </c>
      <c r="L1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5984</v>
      </c>
      <c r="M1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15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18278</v>
      </c>
      <c r="S15"/>
      <c r="T15" s="2"/>
    </row>
    <row r="16" spans="1:20" ht="49.5" customHeight="1" x14ac:dyDescent="0.25">
      <c r="A16" s="21" t="s">
        <v>92</v>
      </c>
      <c r="B16" s="21" t="s">
        <v>20</v>
      </c>
      <c r="C1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36</v>
      </c>
      <c r="D1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0</v>
      </c>
      <c r="E1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1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0</v>
      </c>
      <c r="G1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0</v>
      </c>
      <c r="H1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0</v>
      </c>
      <c r="I1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1248</v>
      </c>
      <c r="J1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1248</v>
      </c>
      <c r="K1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6</v>
      </c>
      <c r="L1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6</v>
      </c>
      <c r="M1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16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1254</v>
      </c>
      <c r="S16"/>
      <c r="T16" s="2"/>
    </row>
    <row r="17" spans="1:20" ht="127.5" x14ac:dyDescent="0.25">
      <c r="A17" s="18" t="s">
        <v>26</v>
      </c>
      <c r="B17" s="18"/>
      <c r="C17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950</v>
      </c>
      <c r="D17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268</v>
      </c>
      <c r="E17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2</v>
      </c>
      <c r="F17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18784</v>
      </c>
      <c r="G17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18531</v>
      </c>
      <c r="H17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42</v>
      </c>
      <c r="I17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4166</v>
      </c>
      <c r="J17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35598</v>
      </c>
      <c r="K17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784</v>
      </c>
      <c r="L17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11717</v>
      </c>
      <c r="M17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17" s="19">
        <f t="shared" ref="N17" si="1">SUM(N18:N21)</f>
        <v>47315</v>
      </c>
      <c r="S17"/>
      <c r="T17" s="2"/>
    </row>
    <row r="18" spans="1:20" ht="49.5" customHeight="1" x14ac:dyDescent="0.25">
      <c r="A18" s="21" t="s">
        <v>27</v>
      </c>
      <c r="B18" s="21" t="s">
        <v>20</v>
      </c>
      <c r="C1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195</v>
      </c>
      <c r="D1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167</v>
      </c>
      <c r="E1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1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6294</v>
      </c>
      <c r="G1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6466</v>
      </c>
      <c r="H1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3</v>
      </c>
      <c r="I1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2197</v>
      </c>
      <c r="J1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26494</v>
      </c>
      <c r="K1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707</v>
      </c>
      <c r="L1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7880</v>
      </c>
      <c r="M1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18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34374</v>
      </c>
      <c r="S18"/>
      <c r="T18" s="2"/>
    </row>
    <row r="19" spans="1:20" ht="57" customHeight="1" x14ac:dyDescent="0.25">
      <c r="A19" s="21" t="s">
        <v>28</v>
      </c>
      <c r="B19" s="21" t="s">
        <v>20</v>
      </c>
      <c r="C1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115</v>
      </c>
      <c r="D1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1</v>
      </c>
      <c r="E1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1</v>
      </c>
      <c r="F1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6225</v>
      </c>
      <c r="G1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2285</v>
      </c>
      <c r="H1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10</v>
      </c>
      <c r="I1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1831</v>
      </c>
      <c r="J1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1836</v>
      </c>
      <c r="K1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6</v>
      </c>
      <c r="L1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8</v>
      </c>
      <c r="M1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19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1844</v>
      </c>
      <c r="S19"/>
      <c r="T19" s="2"/>
    </row>
    <row r="20" spans="1:20" ht="49.5" customHeight="1" x14ac:dyDescent="0.25">
      <c r="A20" s="21" t="s">
        <v>29</v>
      </c>
      <c r="B20" s="21" t="s">
        <v>20</v>
      </c>
      <c r="C2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365</v>
      </c>
      <c r="D2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60</v>
      </c>
      <c r="E2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1</v>
      </c>
      <c r="F2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2799</v>
      </c>
      <c r="G2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2212</v>
      </c>
      <c r="H2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18</v>
      </c>
      <c r="I2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135</v>
      </c>
      <c r="J2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7264</v>
      </c>
      <c r="K2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61</v>
      </c>
      <c r="L2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3810</v>
      </c>
      <c r="M2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20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11074</v>
      </c>
      <c r="S20"/>
      <c r="T20" s="2"/>
    </row>
    <row r="21" spans="1:20" ht="49.5" customHeight="1" x14ac:dyDescent="0.25">
      <c r="A21" s="21" t="s">
        <v>30</v>
      </c>
      <c r="B21" s="28" t="s">
        <v>20</v>
      </c>
      <c r="C2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275</v>
      </c>
      <c r="D2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40</v>
      </c>
      <c r="E2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2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3466</v>
      </c>
      <c r="G2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7568</v>
      </c>
      <c r="H2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11</v>
      </c>
      <c r="I2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3</v>
      </c>
      <c r="J2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4</v>
      </c>
      <c r="K2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10</v>
      </c>
      <c r="L2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19</v>
      </c>
      <c r="M2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21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23</v>
      </c>
      <c r="O21">
        <v>1</v>
      </c>
      <c r="S21"/>
      <c r="T21" s="2"/>
    </row>
    <row r="22" spans="1:20" ht="118.5" customHeight="1" x14ac:dyDescent="0.25">
      <c r="A22" s="18" t="s">
        <v>31</v>
      </c>
      <c r="B22" s="18"/>
      <c r="C22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495</v>
      </c>
      <c r="D22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404</v>
      </c>
      <c r="E22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22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1368</v>
      </c>
      <c r="G22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1112</v>
      </c>
      <c r="H22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1</v>
      </c>
      <c r="I22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23014</v>
      </c>
      <c r="J22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39255</v>
      </c>
      <c r="K22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1790</v>
      </c>
      <c r="L22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7472</v>
      </c>
      <c r="M22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12581</v>
      </c>
      <c r="N22" s="19">
        <f t="shared" ref="N22" si="2">SUM(N23:N27)</f>
        <v>59308</v>
      </c>
      <c r="S22"/>
      <c r="T22" s="2"/>
    </row>
    <row r="23" spans="1:20" ht="49.5" customHeight="1" x14ac:dyDescent="0.25">
      <c r="A23" s="21" t="s">
        <v>32</v>
      </c>
      <c r="B23" s="21" t="s">
        <v>20</v>
      </c>
      <c r="C2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244</v>
      </c>
      <c r="D2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14</v>
      </c>
      <c r="E2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2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538</v>
      </c>
      <c r="G2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682</v>
      </c>
      <c r="H2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0</v>
      </c>
      <c r="I2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257</v>
      </c>
      <c r="J2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6600</v>
      </c>
      <c r="K2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0</v>
      </c>
      <c r="L2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0</v>
      </c>
      <c r="M2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12581</v>
      </c>
      <c r="N23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19181</v>
      </c>
      <c r="S23"/>
      <c r="T23" s="2"/>
    </row>
    <row r="24" spans="1:20" ht="49.5" customHeight="1" x14ac:dyDescent="0.25">
      <c r="A24" s="21" t="s">
        <v>33</v>
      </c>
      <c r="B24" s="21" t="s">
        <v>20</v>
      </c>
      <c r="C2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3</v>
      </c>
      <c r="D2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0</v>
      </c>
      <c r="E2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2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0</v>
      </c>
      <c r="G2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0</v>
      </c>
      <c r="H2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1</v>
      </c>
      <c r="I2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21441</v>
      </c>
      <c r="J2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21974</v>
      </c>
      <c r="K2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0</v>
      </c>
      <c r="L2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0</v>
      </c>
      <c r="M2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24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21974</v>
      </c>
      <c r="S24"/>
      <c r="T24" s="2"/>
    </row>
    <row r="25" spans="1:20" ht="49.5" customHeight="1" x14ac:dyDescent="0.25">
      <c r="A25" s="21" t="s">
        <v>34</v>
      </c>
      <c r="B25" s="21" t="s">
        <v>20</v>
      </c>
      <c r="C2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108</v>
      </c>
      <c r="D2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9</v>
      </c>
      <c r="E2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2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738</v>
      </c>
      <c r="G2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12</v>
      </c>
      <c r="H2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0</v>
      </c>
      <c r="I2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1050</v>
      </c>
      <c r="J2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3229</v>
      </c>
      <c r="K2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1313</v>
      </c>
      <c r="L2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3918</v>
      </c>
      <c r="M2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25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7147</v>
      </c>
      <c r="S25"/>
      <c r="T25" s="2"/>
    </row>
    <row r="26" spans="1:20" ht="49.5" customHeight="1" x14ac:dyDescent="0.25">
      <c r="A26" s="21" t="s">
        <v>93</v>
      </c>
      <c r="B26" s="21" t="s">
        <v>20</v>
      </c>
      <c r="C2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128</v>
      </c>
      <c r="D2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381</v>
      </c>
      <c r="E2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2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92</v>
      </c>
      <c r="G2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418</v>
      </c>
      <c r="H2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0</v>
      </c>
      <c r="I2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181</v>
      </c>
      <c r="J2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4325</v>
      </c>
      <c r="K2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421</v>
      </c>
      <c r="L2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1211</v>
      </c>
      <c r="M2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26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5536</v>
      </c>
      <c r="S26"/>
      <c r="T26" s="2"/>
    </row>
    <row r="27" spans="1:20" ht="49.5" customHeight="1" x14ac:dyDescent="0.25">
      <c r="A27" s="21" t="s">
        <v>36</v>
      </c>
      <c r="B27" s="21" t="s">
        <v>20</v>
      </c>
      <c r="C2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12</v>
      </c>
      <c r="D2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0</v>
      </c>
      <c r="E2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2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0</v>
      </c>
      <c r="G2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0</v>
      </c>
      <c r="H2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0</v>
      </c>
      <c r="I2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85</v>
      </c>
      <c r="J2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3127</v>
      </c>
      <c r="K2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56</v>
      </c>
      <c r="L2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2343</v>
      </c>
      <c r="M2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27" s="23">
        <f>+Tabla334567810111214131516181920212322242627252829303132333536373839404142434445464748495051525354555657585960616263646566676869707172737475767778798182838485868788899091929394959698991001011021031041051061081091101111131121141151161171181201211221231300[[#This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</f>
        <v>5470</v>
      </c>
      <c r="S27"/>
      <c r="T27" s="2"/>
    </row>
    <row r="28" spans="1:20" ht="118.5" customHeight="1" x14ac:dyDescent="0.25">
      <c r="A28" s="18" t="s">
        <v>37</v>
      </c>
      <c r="B28" s="18"/>
      <c r="C28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3071</v>
      </c>
      <c r="D28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10093</v>
      </c>
      <c r="E28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35</v>
      </c>
      <c r="F28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16392</v>
      </c>
      <c r="G28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16155</v>
      </c>
      <c r="H28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45</v>
      </c>
      <c r="I28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111617</v>
      </c>
      <c r="J28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315655</v>
      </c>
      <c r="K28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77510</v>
      </c>
      <c r="L28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200679</v>
      </c>
      <c r="M28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28" s="19">
        <f t="shared" ref="N28" si="3">SUM(N29:N35)</f>
        <v>516334</v>
      </c>
      <c r="S28"/>
      <c r="T28" s="2"/>
    </row>
    <row r="29" spans="1:20" ht="49.5" customHeight="1" x14ac:dyDescent="0.25">
      <c r="A29" s="21" t="s">
        <v>38</v>
      </c>
      <c r="B29" s="21" t="s">
        <v>20</v>
      </c>
      <c r="C2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250</v>
      </c>
      <c r="D2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107</v>
      </c>
      <c r="E2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2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2007</v>
      </c>
      <c r="G2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2086</v>
      </c>
      <c r="H2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4</v>
      </c>
      <c r="I2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2355</v>
      </c>
      <c r="J2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182702</v>
      </c>
      <c r="K2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1063</v>
      </c>
      <c r="L2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84100</v>
      </c>
      <c r="M2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29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266802</v>
      </c>
      <c r="S29"/>
      <c r="T29" s="2"/>
    </row>
    <row r="30" spans="1:20" ht="49.5" customHeight="1" x14ac:dyDescent="0.25">
      <c r="A30" s="21" t="s">
        <v>39</v>
      </c>
      <c r="B30" s="21" t="s">
        <v>20</v>
      </c>
      <c r="C3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56</v>
      </c>
      <c r="D3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0</v>
      </c>
      <c r="E3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3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0</v>
      </c>
      <c r="G3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0</v>
      </c>
      <c r="H3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0</v>
      </c>
      <c r="I3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44</v>
      </c>
      <c r="J3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590</v>
      </c>
      <c r="K3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0</v>
      </c>
      <c r="L3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0</v>
      </c>
      <c r="M3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30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590</v>
      </c>
      <c r="S30"/>
      <c r="T30" s="2"/>
    </row>
    <row r="31" spans="1:20" ht="49.5" customHeight="1" x14ac:dyDescent="0.25">
      <c r="A31" s="21" t="s">
        <v>40</v>
      </c>
      <c r="B31" s="21" t="s">
        <v>20</v>
      </c>
      <c r="C3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421</v>
      </c>
      <c r="D3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276</v>
      </c>
      <c r="E3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35</v>
      </c>
      <c r="F3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1801</v>
      </c>
      <c r="G3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1297</v>
      </c>
      <c r="H3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0</v>
      </c>
      <c r="I3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5773</v>
      </c>
      <c r="J3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15096</v>
      </c>
      <c r="K3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6260</v>
      </c>
      <c r="L3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33255</v>
      </c>
      <c r="M3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31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48351</v>
      </c>
      <c r="S31"/>
      <c r="T31" s="2"/>
    </row>
    <row r="32" spans="1:20" ht="49.5" customHeight="1" x14ac:dyDescent="0.25">
      <c r="A32" s="21" t="s">
        <v>41</v>
      </c>
      <c r="B32" s="21" t="s">
        <v>20</v>
      </c>
      <c r="C3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1891</v>
      </c>
      <c r="D3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9307</v>
      </c>
      <c r="E3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3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9747</v>
      </c>
      <c r="G3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11064</v>
      </c>
      <c r="H3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34</v>
      </c>
      <c r="I3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43778</v>
      </c>
      <c r="J3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50327</v>
      </c>
      <c r="K3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50124</v>
      </c>
      <c r="L3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52981</v>
      </c>
      <c r="M3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32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103308</v>
      </c>
      <c r="S32"/>
      <c r="T32" s="2"/>
    </row>
    <row r="33" spans="1:20" ht="49.5" customHeight="1" x14ac:dyDescent="0.25">
      <c r="A33" s="21" t="s">
        <v>42</v>
      </c>
      <c r="B33" s="21" t="s">
        <v>20</v>
      </c>
      <c r="C3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221</v>
      </c>
      <c r="D3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403</v>
      </c>
      <c r="E3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3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1318</v>
      </c>
      <c r="G3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1096</v>
      </c>
      <c r="H3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3</v>
      </c>
      <c r="I3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21383</v>
      </c>
      <c r="J3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23223</v>
      </c>
      <c r="K3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19822</v>
      </c>
      <c r="L3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29907</v>
      </c>
      <c r="M3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33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53130</v>
      </c>
      <c r="S33"/>
      <c r="T33" s="2"/>
    </row>
    <row r="34" spans="1:20" ht="49.5" customHeight="1" x14ac:dyDescent="0.25">
      <c r="A34" s="21" t="s">
        <v>43</v>
      </c>
      <c r="B34" s="21" t="s">
        <v>20</v>
      </c>
      <c r="C3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206</v>
      </c>
      <c r="D3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0</v>
      </c>
      <c r="E3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3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960</v>
      </c>
      <c r="G3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53</v>
      </c>
      <c r="H3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4</v>
      </c>
      <c r="I3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38283</v>
      </c>
      <c r="J3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43716</v>
      </c>
      <c r="K3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241</v>
      </c>
      <c r="L3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436</v>
      </c>
      <c r="M3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34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44152</v>
      </c>
      <c r="S34"/>
      <c r="T34" s="2"/>
    </row>
    <row r="35" spans="1:20" ht="49.5" customHeight="1" x14ac:dyDescent="0.25">
      <c r="A35" s="21" t="s">
        <v>44</v>
      </c>
      <c r="B35" s="21" t="s">
        <v>20</v>
      </c>
      <c r="C3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26</v>
      </c>
      <c r="D3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0</v>
      </c>
      <c r="E3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3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559</v>
      </c>
      <c r="G3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559</v>
      </c>
      <c r="H3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0</v>
      </c>
      <c r="I3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1</v>
      </c>
      <c r="J3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1</v>
      </c>
      <c r="K3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0</v>
      </c>
      <c r="L3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0</v>
      </c>
      <c r="M3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35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1</v>
      </c>
      <c r="S35"/>
      <c r="T35" s="2"/>
    </row>
    <row r="36" spans="1:20" ht="127.5" x14ac:dyDescent="0.25">
      <c r="A36" s="18" t="s">
        <v>45</v>
      </c>
      <c r="B36" s="29"/>
      <c r="C3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2253</v>
      </c>
      <c r="D3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891</v>
      </c>
      <c r="E3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1</v>
      </c>
      <c r="F3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14496</v>
      </c>
      <c r="G3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5456</v>
      </c>
      <c r="H3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13</v>
      </c>
      <c r="I3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994</v>
      </c>
      <c r="J3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3821</v>
      </c>
      <c r="K3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2956</v>
      </c>
      <c r="L3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10542</v>
      </c>
      <c r="M3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36" s="19">
        <f t="shared" ref="N36" si="4">SUM(N37:N45)</f>
        <v>14363</v>
      </c>
      <c r="S36"/>
      <c r="T36" s="2"/>
    </row>
    <row r="37" spans="1:20" ht="49.5" customHeight="1" x14ac:dyDescent="0.25">
      <c r="A37" s="21" t="s">
        <v>46</v>
      </c>
      <c r="B37" s="21" t="s">
        <v>20</v>
      </c>
      <c r="C3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149</v>
      </c>
      <c r="D3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10</v>
      </c>
      <c r="E3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3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7160</v>
      </c>
      <c r="G3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0</v>
      </c>
      <c r="H3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0</v>
      </c>
      <c r="I3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4</v>
      </c>
      <c r="J3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4</v>
      </c>
      <c r="K3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150</v>
      </c>
      <c r="L3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186</v>
      </c>
      <c r="M3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37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190</v>
      </c>
      <c r="S37"/>
      <c r="T37" s="2"/>
    </row>
    <row r="38" spans="1:20" ht="49.5" customHeight="1" x14ac:dyDescent="0.25">
      <c r="A38" s="21" t="s">
        <v>47</v>
      </c>
      <c r="B38" s="21" t="s">
        <v>20</v>
      </c>
      <c r="C3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360</v>
      </c>
      <c r="D3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0</v>
      </c>
      <c r="E3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3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0</v>
      </c>
      <c r="G3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0</v>
      </c>
      <c r="H3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0</v>
      </c>
      <c r="I3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1</v>
      </c>
      <c r="J3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15</v>
      </c>
      <c r="K3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148</v>
      </c>
      <c r="L3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2828</v>
      </c>
      <c r="M3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38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2843</v>
      </c>
      <c r="S38"/>
      <c r="T38" s="2"/>
    </row>
    <row r="39" spans="1:20" ht="49.5" customHeight="1" x14ac:dyDescent="0.25">
      <c r="A39" s="21" t="s">
        <v>48</v>
      </c>
      <c r="B39" s="21" t="s">
        <v>20</v>
      </c>
      <c r="C3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828</v>
      </c>
      <c r="D3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50</v>
      </c>
      <c r="E3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3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1280</v>
      </c>
      <c r="G3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1188</v>
      </c>
      <c r="H3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6</v>
      </c>
      <c r="I3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32</v>
      </c>
      <c r="J3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535</v>
      </c>
      <c r="K3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58</v>
      </c>
      <c r="L3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2049</v>
      </c>
      <c r="M3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39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2584</v>
      </c>
      <c r="S39"/>
      <c r="T39" s="2"/>
    </row>
    <row r="40" spans="1:20" ht="49.5" customHeight="1" x14ac:dyDescent="0.25">
      <c r="A40" s="21" t="s">
        <v>49</v>
      </c>
      <c r="B40" s="21" t="s">
        <v>20</v>
      </c>
      <c r="C4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189</v>
      </c>
      <c r="D4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191</v>
      </c>
      <c r="E4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4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1396</v>
      </c>
      <c r="G4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135</v>
      </c>
      <c r="H4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1</v>
      </c>
      <c r="I4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2</v>
      </c>
      <c r="J4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2</v>
      </c>
      <c r="K4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1</v>
      </c>
      <c r="L4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2</v>
      </c>
      <c r="M4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40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4</v>
      </c>
      <c r="S40"/>
      <c r="T40" s="2"/>
    </row>
    <row r="41" spans="1:20" ht="49.5" customHeight="1" x14ac:dyDescent="0.25">
      <c r="A41" s="21" t="s">
        <v>50</v>
      </c>
      <c r="B41" s="21" t="s">
        <v>20</v>
      </c>
      <c r="C4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207</v>
      </c>
      <c r="D4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634</v>
      </c>
      <c r="E4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4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4660</v>
      </c>
      <c r="G4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4125</v>
      </c>
      <c r="H4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1</v>
      </c>
      <c r="I4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35</v>
      </c>
      <c r="J4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621</v>
      </c>
      <c r="K4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12</v>
      </c>
      <c r="L4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190</v>
      </c>
      <c r="M4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41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811</v>
      </c>
      <c r="S41"/>
      <c r="T41" s="2"/>
    </row>
    <row r="42" spans="1:20" ht="49.5" customHeight="1" x14ac:dyDescent="0.25">
      <c r="A42" s="21" t="s">
        <v>51</v>
      </c>
      <c r="B42" s="21" t="s">
        <v>20</v>
      </c>
      <c r="C4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121</v>
      </c>
      <c r="D4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0</v>
      </c>
      <c r="E4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4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0</v>
      </c>
      <c r="G4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0</v>
      </c>
      <c r="H4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3</v>
      </c>
      <c r="I4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910</v>
      </c>
      <c r="J4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2573</v>
      </c>
      <c r="K4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2512</v>
      </c>
      <c r="L4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3691</v>
      </c>
      <c r="M4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42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6264</v>
      </c>
      <c r="S42"/>
      <c r="T42" s="2"/>
    </row>
    <row r="43" spans="1:20" ht="53.25" customHeight="1" x14ac:dyDescent="0.25">
      <c r="A43" s="21" t="s">
        <v>52</v>
      </c>
      <c r="B43" s="21" t="s">
        <v>20</v>
      </c>
      <c r="C4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110</v>
      </c>
      <c r="D4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6</v>
      </c>
      <c r="E4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4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0</v>
      </c>
      <c r="G4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8</v>
      </c>
      <c r="H4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1</v>
      </c>
      <c r="I4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2</v>
      </c>
      <c r="J4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4</v>
      </c>
      <c r="K4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7</v>
      </c>
      <c r="L4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228</v>
      </c>
      <c r="M4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43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232</v>
      </c>
      <c r="S43"/>
      <c r="T43" s="2"/>
    </row>
    <row r="44" spans="1:20" ht="49.5" customHeight="1" x14ac:dyDescent="0.25">
      <c r="A44" s="21" t="s">
        <v>53</v>
      </c>
      <c r="B44" s="21" t="s">
        <v>20</v>
      </c>
      <c r="C4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102</v>
      </c>
      <c r="D4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0</v>
      </c>
      <c r="E4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1</v>
      </c>
      <c r="F4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0</v>
      </c>
      <c r="G4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0</v>
      </c>
      <c r="H4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1</v>
      </c>
      <c r="I4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6</v>
      </c>
      <c r="J4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62</v>
      </c>
      <c r="K4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33</v>
      </c>
      <c r="L4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954</v>
      </c>
      <c r="M4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44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1016</v>
      </c>
      <c r="S44"/>
      <c r="T44" s="2"/>
    </row>
    <row r="45" spans="1:20" ht="103.5" customHeight="1" x14ac:dyDescent="0.25">
      <c r="A45" s="27" t="s">
        <v>54</v>
      </c>
      <c r="B45" s="21" t="s">
        <v>20</v>
      </c>
      <c r="C4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187</v>
      </c>
      <c r="D4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0</v>
      </c>
      <c r="E4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4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0</v>
      </c>
      <c r="G4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0</v>
      </c>
      <c r="H4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0</v>
      </c>
      <c r="I4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2</v>
      </c>
      <c r="J4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5</v>
      </c>
      <c r="K4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35</v>
      </c>
      <c r="L4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414</v>
      </c>
      <c r="M4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45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419</v>
      </c>
      <c r="S45"/>
      <c r="T45" s="2"/>
    </row>
    <row r="46" spans="1:20" ht="127.5" x14ac:dyDescent="0.25">
      <c r="A46" s="18" t="s">
        <v>55</v>
      </c>
      <c r="B46" s="18"/>
      <c r="C4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1719</v>
      </c>
      <c r="D4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411</v>
      </c>
      <c r="E4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8</v>
      </c>
      <c r="F4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2910</v>
      </c>
      <c r="G4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2393</v>
      </c>
      <c r="H4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188</v>
      </c>
      <c r="I4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31285</v>
      </c>
      <c r="J4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42278</v>
      </c>
      <c r="K4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7</v>
      </c>
      <c r="L4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62</v>
      </c>
      <c r="M46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203468</v>
      </c>
      <c r="N46" s="19">
        <f t="shared" ref="N46" si="5">SUM(N47:N52)</f>
        <v>245808</v>
      </c>
      <c r="S46"/>
      <c r="T46" s="2"/>
    </row>
    <row r="47" spans="1:20" ht="53.25" customHeight="1" x14ac:dyDescent="0.25">
      <c r="A47" s="21" t="s">
        <v>56</v>
      </c>
      <c r="B47" s="21" t="s">
        <v>20</v>
      </c>
      <c r="C4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932</v>
      </c>
      <c r="D4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72</v>
      </c>
      <c r="E4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4</v>
      </c>
      <c r="F4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294</v>
      </c>
      <c r="G4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164</v>
      </c>
      <c r="H4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91</v>
      </c>
      <c r="I4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24905</v>
      </c>
      <c r="J4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25131</v>
      </c>
      <c r="K4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0</v>
      </c>
      <c r="L4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0</v>
      </c>
      <c r="M4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203468</v>
      </c>
      <c r="N47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228599</v>
      </c>
      <c r="S47"/>
      <c r="T47" s="2"/>
    </row>
    <row r="48" spans="1:20" ht="49.5" customHeight="1" x14ac:dyDescent="0.25">
      <c r="A48" s="21" t="s">
        <v>57</v>
      </c>
      <c r="B48" s="21" t="s">
        <v>20</v>
      </c>
      <c r="C4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86</v>
      </c>
      <c r="D4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103</v>
      </c>
      <c r="E4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4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97</v>
      </c>
      <c r="G4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100</v>
      </c>
      <c r="H4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2</v>
      </c>
      <c r="I4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96</v>
      </c>
      <c r="J4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2347</v>
      </c>
      <c r="K4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0</v>
      </c>
      <c r="L4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0</v>
      </c>
      <c r="M4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48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2347</v>
      </c>
      <c r="S48"/>
      <c r="T48" s="2"/>
    </row>
    <row r="49" spans="1:20" ht="49.5" customHeight="1" x14ac:dyDescent="0.25">
      <c r="A49" s="21" t="s">
        <v>58</v>
      </c>
      <c r="B49" s="21" t="s">
        <v>20</v>
      </c>
      <c r="C4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320</v>
      </c>
      <c r="D4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13</v>
      </c>
      <c r="E4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4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87</v>
      </c>
      <c r="G4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0</v>
      </c>
      <c r="H4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4</v>
      </c>
      <c r="I4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43</v>
      </c>
      <c r="J4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613</v>
      </c>
      <c r="K4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3</v>
      </c>
      <c r="L4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4</v>
      </c>
      <c r="M4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49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617</v>
      </c>
      <c r="S49"/>
      <c r="T49" s="2"/>
    </row>
    <row r="50" spans="1:20" ht="49.5" customHeight="1" x14ac:dyDescent="0.25">
      <c r="A50" s="21" t="s">
        <v>59</v>
      </c>
      <c r="B50" s="21" t="s">
        <v>20</v>
      </c>
      <c r="C5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47</v>
      </c>
      <c r="D5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0</v>
      </c>
      <c r="E5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5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0</v>
      </c>
      <c r="G5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0</v>
      </c>
      <c r="H5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1</v>
      </c>
      <c r="I5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6070</v>
      </c>
      <c r="J5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6070</v>
      </c>
      <c r="K5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0</v>
      </c>
      <c r="L5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0</v>
      </c>
      <c r="M5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50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6070</v>
      </c>
      <c r="S50"/>
      <c r="T50" s="2"/>
    </row>
    <row r="51" spans="1:20" ht="49.5" customHeight="1" x14ac:dyDescent="0.25">
      <c r="A51" s="21" t="s">
        <v>60</v>
      </c>
      <c r="B51" s="21" t="s">
        <v>20</v>
      </c>
      <c r="C5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71</v>
      </c>
      <c r="D5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0</v>
      </c>
      <c r="E5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5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354</v>
      </c>
      <c r="G5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1</v>
      </c>
      <c r="H5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3</v>
      </c>
      <c r="I5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167</v>
      </c>
      <c r="J5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8113</v>
      </c>
      <c r="K5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4</v>
      </c>
      <c r="L5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58</v>
      </c>
      <c r="M51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51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8171</v>
      </c>
      <c r="S51"/>
      <c r="T51" s="2"/>
    </row>
    <row r="52" spans="1:20" ht="49.5" customHeight="1" x14ac:dyDescent="0.25">
      <c r="A52" s="21" t="s">
        <v>61</v>
      </c>
      <c r="B52" s="21" t="s">
        <v>20</v>
      </c>
      <c r="C5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263</v>
      </c>
      <c r="D5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223</v>
      </c>
      <c r="E5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4</v>
      </c>
      <c r="F5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2078</v>
      </c>
      <c r="G5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2128</v>
      </c>
      <c r="H5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87</v>
      </c>
      <c r="I5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4</v>
      </c>
      <c r="J5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4</v>
      </c>
      <c r="K5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0</v>
      </c>
      <c r="L5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0</v>
      </c>
      <c r="M5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52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4</v>
      </c>
      <c r="S52"/>
      <c r="T52" s="2"/>
    </row>
    <row r="53" spans="1:20" ht="114.75" customHeight="1" x14ac:dyDescent="0.25">
      <c r="A53" s="18" t="s">
        <v>62</v>
      </c>
      <c r="B53" s="18"/>
      <c r="C53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1308</v>
      </c>
      <c r="D53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988</v>
      </c>
      <c r="E53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1</v>
      </c>
      <c r="F53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4903</v>
      </c>
      <c r="G53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5614</v>
      </c>
      <c r="H53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47</v>
      </c>
      <c r="I53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3226</v>
      </c>
      <c r="J53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22688</v>
      </c>
      <c r="K53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930</v>
      </c>
      <c r="L53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46722</v>
      </c>
      <c r="M53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53" s="19">
        <f t="shared" ref="N53" si="6">SUM(N54:N60)</f>
        <v>69410</v>
      </c>
      <c r="S53"/>
      <c r="T53" s="2"/>
    </row>
    <row r="54" spans="1:20" ht="49.5" customHeight="1" x14ac:dyDescent="0.25">
      <c r="A54" s="21" t="s">
        <v>63</v>
      </c>
      <c r="B54" s="21" t="s">
        <v>20</v>
      </c>
      <c r="C5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324</v>
      </c>
      <c r="D5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4</v>
      </c>
      <c r="E5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5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434</v>
      </c>
      <c r="G5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448</v>
      </c>
      <c r="H5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37</v>
      </c>
      <c r="I5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67</v>
      </c>
      <c r="J5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677</v>
      </c>
      <c r="K5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211</v>
      </c>
      <c r="L5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20164</v>
      </c>
      <c r="M54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54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</f>
        <v>20841</v>
      </c>
      <c r="S54"/>
      <c r="T54" s="2"/>
    </row>
    <row r="55" spans="1:20" ht="49.5" customHeight="1" x14ac:dyDescent="0.25">
      <c r="A55" s="21" t="s">
        <v>64</v>
      </c>
      <c r="B55" s="21" t="s">
        <v>20</v>
      </c>
      <c r="C5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276</v>
      </c>
      <c r="D5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0</v>
      </c>
      <c r="E5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5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1194</v>
      </c>
      <c r="G5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1284</v>
      </c>
      <c r="H5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0</v>
      </c>
      <c r="I5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582</v>
      </c>
      <c r="J5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5902</v>
      </c>
      <c r="K5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454</v>
      </c>
      <c r="L5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3703</v>
      </c>
      <c r="M5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55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</f>
        <v>9605</v>
      </c>
      <c r="S55"/>
    </row>
    <row r="56" spans="1:20" ht="57" customHeight="1" x14ac:dyDescent="0.25">
      <c r="A56" s="21" t="s">
        <v>65</v>
      </c>
      <c r="B56" s="21" t="s">
        <v>20</v>
      </c>
      <c r="C5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316</v>
      </c>
      <c r="D5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0</v>
      </c>
      <c r="E5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5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766</v>
      </c>
      <c r="G5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766</v>
      </c>
      <c r="H5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2</v>
      </c>
      <c r="I5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110</v>
      </c>
      <c r="J5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10951</v>
      </c>
      <c r="K5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90</v>
      </c>
      <c r="L5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15035</v>
      </c>
      <c r="M5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56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</f>
        <v>25986</v>
      </c>
      <c r="P56" t="s">
        <v>66</v>
      </c>
      <c r="Q56" s="30">
        <f>+C68</f>
        <v>12550</v>
      </c>
      <c r="S56"/>
    </row>
    <row r="57" spans="1:20" ht="64.5" customHeight="1" x14ac:dyDescent="0.25">
      <c r="A57" s="21" t="s">
        <v>67</v>
      </c>
      <c r="B57" s="21" t="s">
        <v>20</v>
      </c>
      <c r="C5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54</v>
      </c>
      <c r="D5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611</v>
      </c>
      <c r="E5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5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417</v>
      </c>
      <c r="G5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610</v>
      </c>
      <c r="H5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4</v>
      </c>
      <c r="I5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67</v>
      </c>
      <c r="J5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2238</v>
      </c>
      <c r="K5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9</v>
      </c>
      <c r="L5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276</v>
      </c>
      <c r="M5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57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</f>
        <v>2514</v>
      </c>
      <c r="P57" t="s">
        <v>68</v>
      </c>
      <c r="Q57" s="30">
        <f>+D68+F68+G68</f>
        <v>137124</v>
      </c>
      <c r="S57"/>
    </row>
    <row r="58" spans="1:20" ht="49.5" customHeight="1" x14ac:dyDescent="0.25">
      <c r="A58" s="21" t="s">
        <v>69</v>
      </c>
      <c r="B58" s="21" t="s">
        <v>20</v>
      </c>
      <c r="C5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30</v>
      </c>
      <c r="D5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0</v>
      </c>
      <c r="E5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5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0</v>
      </c>
      <c r="G5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0</v>
      </c>
      <c r="H5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0</v>
      </c>
      <c r="I5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2350</v>
      </c>
      <c r="J5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2350</v>
      </c>
      <c r="K5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0</v>
      </c>
      <c r="L5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0</v>
      </c>
      <c r="M58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58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</f>
        <v>2350</v>
      </c>
      <c r="P58" t="s">
        <v>70</v>
      </c>
      <c r="Q58" s="30">
        <f>+H68</f>
        <v>519</v>
      </c>
      <c r="S58"/>
    </row>
    <row r="59" spans="1:20" ht="49.5" customHeight="1" x14ac:dyDescent="0.25">
      <c r="A59" s="21" t="s">
        <v>71</v>
      </c>
      <c r="B59" s="21" t="s">
        <v>20</v>
      </c>
      <c r="C5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250</v>
      </c>
      <c r="D5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197</v>
      </c>
      <c r="E5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1</v>
      </c>
      <c r="F5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1259</v>
      </c>
      <c r="G5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1650</v>
      </c>
      <c r="H5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3</v>
      </c>
      <c r="I5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6</v>
      </c>
      <c r="J5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65</v>
      </c>
      <c r="K5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5</v>
      </c>
      <c r="L5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121</v>
      </c>
      <c r="M59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59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</f>
        <v>186</v>
      </c>
      <c r="P59" t="s">
        <v>72</v>
      </c>
      <c r="Q59" s="30">
        <f>+I68+K68</f>
        <v>262801</v>
      </c>
      <c r="S59"/>
    </row>
    <row r="60" spans="1:20" s="33" customFormat="1" ht="49.5" customHeight="1" x14ac:dyDescent="0.25">
      <c r="A60" s="88" t="s">
        <v>73</v>
      </c>
      <c r="B60" s="88" t="s">
        <v>20</v>
      </c>
      <c r="C6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58</v>
      </c>
      <c r="D6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176</v>
      </c>
      <c r="E6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6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833</v>
      </c>
      <c r="G6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856</v>
      </c>
      <c r="H6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1</v>
      </c>
      <c r="I6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44</v>
      </c>
      <c r="J6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505</v>
      </c>
      <c r="K6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161</v>
      </c>
      <c r="L6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7423</v>
      </c>
      <c r="M60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60" s="89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</f>
        <v>7928</v>
      </c>
    </row>
    <row r="61" spans="1:20" ht="127.5" x14ac:dyDescent="0.25">
      <c r="A61" s="18" t="s">
        <v>74</v>
      </c>
      <c r="B61" s="18"/>
      <c r="C61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300</v>
      </c>
      <c r="D61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0</v>
      </c>
      <c r="E61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61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517</v>
      </c>
      <c r="G61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508</v>
      </c>
      <c r="H61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0</v>
      </c>
      <c r="I61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7</v>
      </c>
      <c r="J61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96</v>
      </c>
      <c r="K61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56</v>
      </c>
      <c r="L61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698</v>
      </c>
      <c r="M61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61" s="19">
        <f t="shared" ref="N61" si="7">SUM(N62:N63)</f>
        <v>794</v>
      </c>
      <c r="S61"/>
    </row>
    <row r="62" spans="1:20" ht="49.5" customHeight="1" x14ac:dyDescent="0.25">
      <c r="A62" s="21" t="s">
        <v>94</v>
      </c>
      <c r="B62" s="21" t="s">
        <v>20</v>
      </c>
      <c r="C6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98</v>
      </c>
      <c r="D6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0</v>
      </c>
      <c r="E6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6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341</v>
      </c>
      <c r="G6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323</v>
      </c>
      <c r="H6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0</v>
      </c>
      <c r="I6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2</v>
      </c>
      <c r="J6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2</v>
      </c>
      <c r="K6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2</v>
      </c>
      <c r="L6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6</v>
      </c>
      <c r="M62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62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</f>
        <v>8</v>
      </c>
      <c r="S62"/>
    </row>
    <row r="63" spans="1:20" ht="49.5" customHeight="1" x14ac:dyDescent="0.25">
      <c r="A63" s="21" t="s">
        <v>76</v>
      </c>
      <c r="B63" s="34" t="s">
        <v>20</v>
      </c>
      <c r="C6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202</v>
      </c>
      <c r="D6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0</v>
      </c>
      <c r="E6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6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176</v>
      </c>
      <c r="G6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185</v>
      </c>
      <c r="H6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0</v>
      </c>
      <c r="I6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5</v>
      </c>
      <c r="J6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94</v>
      </c>
      <c r="K6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54</v>
      </c>
      <c r="L6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692</v>
      </c>
      <c r="M63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63" s="23">
        <f>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</f>
        <v>786</v>
      </c>
      <c r="S63"/>
    </row>
    <row r="64" spans="1:20" ht="112.5" customHeight="1" x14ac:dyDescent="0.25">
      <c r="A64" s="18" t="s">
        <v>77</v>
      </c>
      <c r="B64" s="18"/>
      <c r="C64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604</v>
      </c>
      <c r="D64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1</v>
      </c>
      <c r="E64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1</v>
      </c>
      <c r="F64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0</v>
      </c>
      <c r="G64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1</v>
      </c>
      <c r="H64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2</v>
      </c>
      <c r="I64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17</v>
      </c>
      <c r="J64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94</v>
      </c>
      <c r="K64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750</v>
      </c>
      <c r="L64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5746</v>
      </c>
      <c r="M64" s="19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64" s="19">
        <f t="shared" ref="N64" si="8">SUM(N65:N67)</f>
        <v>5840</v>
      </c>
      <c r="S64"/>
    </row>
    <row r="65" spans="1:19" ht="49.5" customHeight="1" x14ac:dyDescent="0.25">
      <c r="A65" s="21" t="s">
        <v>78</v>
      </c>
      <c r="B65" s="21" t="s">
        <v>20</v>
      </c>
      <c r="C6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240</v>
      </c>
      <c r="D6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0</v>
      </c>
      <c r="E6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6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0</v>
      </c>
      <c r="G6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0</v>
      </c>
      <c r="H6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0</v>
      </c>
      <c r="I6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9</v>
      </c>
      <c r="J6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33</v>
      </c>
      <c r="K6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418</v>
      </c>
      <c r="L6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3117</v>
      </c>
      <c r="M65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65" s="23">
        <f>SUM(Tabla334567810111214131516181920212322242627252829303132333536373839404142434445464748495051525354555657585960616263646566676869707172737475767778798182838485868788899091929394959698991001011021031041051061081091101111131121141151161171181201211221231300[[#This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Beneficiados]])</f>
        <v>3150</v>
      </c>
      <c r="S65"/>
    </row>
    <row r="66" spans="1:19" ht="49.5" customHeight="1" x14ac:dyDescent="0.25">
      <c r="A66" s="21" t="s">
        <v>79</v>
      </c>
      <c r="B66" s="21" t="s">
        <v>20</v>
      </c>
      <c r="C6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240</v>
      </c>
      <c r="D6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0</v>
      </c>
      <c r="E6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0</v>
      </c>
      <c r="F6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0</v>
      </c>
      <c r="G6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0</v>
      </c>
      <c r="H6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0</v>
      </c>
      <c r="I6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8</v>
      </c>
      <c r="J6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61</v>
      </c>
      <c r="K6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174</v>
      </c>
      <c r="L6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735</v>
      </c>
      <c r="M66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66" s="23">
        <f>SUM(Tabla334567810111214131516181920212322242627252829303132333536373839404142434445464748495051525354555657585960616263646566676869707172737475767778798182838485868788899091929394959698991001011021031041051061081091101111131121141151161171181201211221231300[[#This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Beneficiados]])</f>
        <v>796</v>
      </c>
      <c r="S66"/>
    </row>
    <row r="67" spans="1:19" ht="49.5" customHeight="1" x14ac:dyDescent="0.25">
      <c r="A67" s="21" t="s">
        <v>80</v>
      </c>
      <c r="B67" s="21" t="s">
        <v>20</v>
      </c>
      <c r="C6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Preventivos]]+[1]!Tabla334567810111214131516181920212322242627252829303132333536373839404142434445464748495051525354555657585960616263646566676869707172737475767778798182838485868788899091929394959698991001011021031041051061081091101111131121141151161171181201211221231215[[#This Row],[Patrullajes Preventivos]])</f>
        <v>124</v>
      </c>
      <c r="D6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Depuradas]])</f>
        <v>1</v>
      </c>
      <c r="E6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Row],[Motocicletas Retenidas]])</f>
        <v>1</v>
      </c>
      <c r="F6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Depurados]]+[1]!Tabla334567810111214131516181920212322242627252829303132333536373839404142434445464748495051525354555657585960616263646566676869707172737475767778798182838485868788899091929394959698991001011021031041051061081091101111131121141151161171181201211221231215[[#This Row],[Vehículos Depurados]])</f>
        <v>0</v>
      </c>
      <c r="G6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Depuradas]])</f>
        <v>1</v>
      </c>
      <c r="H6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Detenidas]]+[1]!Tabla334567810111214131516181920212322242627252829303132333536373839404142434445464748495051525354555657585960616263646566676869707172737475767778798182838485868788899091929394959698991001011021031041051061081091101111131121141151161171181201211221231215[[#This Row],[Personas Detenidas]])</f>
        <v>2</v>
      </c>
      <c r="I6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Extranjeros]])</f>
        <v>0</v>
      </c>
      <c r="J6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Row],[Extranjeros Beneficiados en Asistencias]])</f>
        <v>0</v>
      </c>
      <c r="K6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Dominicanos]]+[1]!Tabla334567810111214131516181920212322242627252829303132333536373839404142434445464748495051525354555657585960616263646566676869707172737475767778798182838485868788899091929394959698991001011021031041051061081091101111131121141151161171181201211221231215[[#This Row],[Cantidad de Asistencia Brindada a Dominicanos]])</f>
        <v>158</v>
      </c>
      <c r="L6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Asistencias]]+[1]!Tabla334567810111214131516181920212322242627252829303132333536373839404142434445464748495051525354555657585960616263646566676869707172737475767778798182838485868788899091929394959698991001011021031041051061081091101111131121141151161171181201211221231215[[#This Row],[Dominicanos Beneficiados en Asistencias]])</f>
        <v>1894</v>
      </c>
      <c r="M67" s="23">
        <f>SUM([1]!Tabla334567810111214131516181920212322242627252829303132333536373839404142434445464748495051525354555657585960616263646566676869707172737475767778798182838485868788899091929394959698991001011021031041051061081091101111131121141151161171181201211221231205[[#This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334567810111214131516181920212322242627252829303132333536373839404142434445464748495051525354555657585960616263646566676869707172737475767778798182838485868788899091929394959698991001011021031041051061081091101111131121141151161171181201211221231215[[#This Row],[Crucerístas Beneficiados]])</f>
        <v>0</v>
      </c>
      <c r="N67" s="23">
        <f>SUM(Tabla334567810111214131516181920212322242627252829303132333536373839404142434445464748495051525354555657585960616263646566676869707172737475767778798182838485868788899091929394959698991001011021031041051061081091101111131121141151161171181201211221231300[[#This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Asistencias]]+Tabla334567810111214131516181920212322242627252829303132333536373839404142434445464748495051525354555657585960616263646566676869707172737475767778798182838485868788899091929394959698991001011021031041051061081091101111131121141151161171181201211221231300[[#This Row],[Crucerístas Beneficiados]])</f>
        <v>1894</v>
      </c>
      <c r="S67"/>
    </row>
    <row r="68" spans="1:19" ht="63.75" x14ac:dyDescent="0.25">
      <c r="A68" s="35" t="s">
        <v>81</v>
      </c>
      <c r="B68" s="35"/>
      <c r="C68" s="36">
        <f t="shared" ref="C68:N68" si="9">SUM(C12+C17+C22+C28+C36+C46+C53+C61+C64)</f>
        <v>12550</v>
      </c>
      <c r="D68" s="36">
        <f t="shared" si="9"/>
        <v>14956</v>
      </c>
      <c r="E68" s="36">
        <f t="shared" si="9"/>
        <v>54</v>
      </c>
      <c r="F68" s="36">
        <f t="shared" si="9"/>
        <v>63686</v>
      </c>
      <c r="G68" s="36">
        <f t="shared" si="9"/>
        <v>58482</v>
      </c>
      <c r="H68" s="36">
        <f t="shared" si="9"/>
        <v>519</v>
      </c>
      <c r="I68" s="36">
        <f t="shared" si="9"/>
        <v>177292</v>
      </c>
      <c r="J68" s="36">
        <f>SUM(J12+J17+J22+J28+J36+J46+J53+J61+J64)</f>
        <v>539397</v>
      </c>
      <c r="K68" s="36">
        <f t="shared" si="9"/>
        <v>85509</v>
      </c>
      <c r="L68" s="36">
        <f t="shared" si="9"/>
        <v>330062</v>
      </c>
      <c r="M68" s="36">
        <f t="shared" si="9"/>
        <v>216049</v>
      </c>
      <c r="N68" s="36">
        <f t="shared" si="9"/>
        <v>1085508</v>
      </c>
      <c r="S68"/>
    </row>
    <row r="69" spans="1:19" ht="18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S69"/>
    </row>
    <row r="70" spans="1:19" ht="85.5" customHeight="1" x14ac:dyDescent="0.6">
      <c r="A70" s="38" t="s">
        <v>98</v>
      </c>
      <c r="B70" s="38"/>
      <c r="C70" s="38"/>
      <c r="D70" s="38"/>
      <c r="E70" s="38"/>
      <c r="F70" s="38"/>
      <c r="G70" s="38"/>
      <c r="H70" s="38"/>
      <c r="I70" s="39" t="s">
        <v>83</v>
      </c>
      <c r="J70" s="40"/>
      <c r="K70" s="41" t="s">
        <v>84</v>
      </c>
      <c r="L70" s="90" t="s">
        <v>85</v>
      </c>
      <c r="M70" s="43" t="s">
        <v>96</v>
      </c>
      <c r="N70" s="44"/>
      <c r="S70"/>
    </row>
    <row r="71" spans="1:19" ht="104.25" customHeight="1" x14ac:dyDescent="1.2">
      <c r="A71" s="38" t="str">
        <f>CONCATENATE(C11,", ",TEXT(C68,"#,##0"))</f>
        <v>Patrullajes Preventivos, 12,550</v>
      </c>
      <c r="B71" s="38"/>
      <c r="C71" s="38"/>
      <c r="D71" s="38"/>
      <c r="E71" s="38"/>
      <c r="F71" s="38"/>
      <c r="G71" s="38"/>
      <c r="H71" s="45"/>
      <c r="I71" s="46" t="s">
        <v>87</v>
      </c>
      <c r="J71" s="47"/>
      <c r="K71" s="91">
        <f>4+2+4+4+4+1+4+1+4+4+4</f>
        <v>36</v>
      </c>
      <c r="L71" s="92">
        <f>4+2+3+2+1+2+4</f>
        <v>18</v>
      </c>
      <c r="M71" s="93"/>
      <c r="N71" s="94"/>
      <c r="S71"/>
    </row>
    <row r="72" spans="1:19" ht="81.95" customHeight="1" x14ac:dyDescent="1.2">
      <c r="A72" s="38" t="str">
        <f>CONCATENATE(D11,", ",TEXT(D68,"#,##0"))</f>
        <v>Motocicletas Depuradas, 14,956</v>
      </c>
      <c r="B72" s="38"/>
      <c r="C72" s="38"/>
      <c r="D72" s="38"/>
      <c r="E72" s="38"/>
      <c r="F72" s="38"/>
      <c r="G72" s="38"/>
      <c r="H72" s="45"/>
      <c r="I72" s="52" t="s">
        <v>88</v>
      </c>
      <c r="J72" s="53"/>
      <c r="K72" s="101">
        <f>1+1+1+1+1+1</f>
        <v>6</v>
      </c>
      <c r="L72" s="101">
        <f>1+1+1+9+2</f>
        <v>14</v>
      </c>
      <c r="M72" s="96">
        <v>1</v>
      </c>
      <c r="N72" s="97"/>
      <c r="S72"/>
    </row>
    <row r="73" spans="1:19" ht="81.95" customHeight="1" x14ac:dyDescent="0.25">
      <c r="A73" s="38" t="str">
        <f>CONCATENATE(E11,", ",TEXT(E68,"#,##0"))</f>
        <v>Motocicletas Retenidas, 54</v>
      </c>
      <c r="B73" s="38"/>
      <c r="C73" s="38"/>
      <c r="D73" s="38"/>
      <c r="E73" s="38"/>
      <c r="F73" s="38"/>
      <c r="G73" s="38"/>
      <c r="H73" s="57"/>
      <c r="I73" s="58" t="s">
        <v>89</v>
      </c>
      <c r="J73" s="58"/>
      <c r="K73" s="91">
        <f>3+1+4+4+1+4+4</f>
        <v>21</v>
      </c>
      <c r="L73" s="91">
        <f>3+2+4+5+1</f>
        <v>15</v>
      </c>
      <c r="M73" s="98">
        <v>1</v>
      </c>
      <c r="N73" s="98"/>
      <c r="S73" s="61"/>
    </row>
    <row r="74" spans="1:19" ht="81.95" customHeight="1" x14ac:dyDescent="1.2">
      <c r="A74" s="38" t="str">
        <f>CONCATENATE(F11,", ",TEXT(F68,"#,##0"))</f>
        <v>Vehículos Depurados, 63,686</v>
      </c>
      <c r="B74" s="38"/>
      <c r="C74" s="38"/>
      <c r="D74" s="38"/>
      <c r="E74" s="38"/>
      <c r="F74" s="38"/>
      <c r="G74" s="38"/>
      <c r="H74" s="45"/>
      <c r="I74" s="46" t="s">
        <v>28</v>
      </c>
      <c r="J74" s="47"/>
      <c r="K74" s="91"/>
      <c r="L74" s="92"/>
      <c r="M74" s="93"/>
      <c r="N74" s="94"/>
      <c r="S74" s="64"/>
    </row>
    <row r="75" spans="1:19" ht="81.95" customHeight="1" x14ac:dyDescent="1.2">
      <c r="A75" s="38" t="str">
        <f>CONCATENATE(G11,", ",TEXT(G68,"#,##0"))</f>
        <v>Personas Depuradas, 58,482</v>
      </c>
      <c r="B75" s="38"/>
      <c r="C75" s="38"/>
      <c r="D75" s="38"/>
      <c r="E75" s="38"/>
      <c r="F75" s="38"/>
      <c r="G75" s="38"/>
      <c r="H75" s="45"/>
      <c r="I75" s="52" t="s">
        <v>97</v>
      </c>
      <c r="J75" s="53"/>
      <c r="K75" s="95"/>
      <c r="L75" s="95"/>
      <c r="M75" s="96"/>
      <c r="N75" s="97"/>
      <c r="S75" s="61"/>
    </row>
    <row r="76" spans="1:19" ht="81.95" customHeight="1" x14ac:dyDescent="0.25">
      <c r="A76" s="38" t="str">
        <f>CONCATENATE(H11,", ",TEXT(H68,"#,##0"))</f>
        <v>Personas Detenidas, 519</v>
      </c>
      <c r="B76" s="38"/>
      <c r="C76" s="38"/>
      <c r="D76" s="38"/>
      <c r="E76" s="38"/>
      <c r="F76" s="38"/>
      <c r="G76" s="38"/>
      <c r="H76" s="57"/>
      <c r="I76" s="57"/>
      <c r="J76" s="57"/>
      <c r="K76" s="57"/>
      <c r="L76" s="57"/>
      <c r="M76" s="57"/>
      <c r="S76" s="61"/>
    </row>
    <row r="77" spans="1:19" ht="81.95" customHeight="1" x14ac:dyDescent="0.25">
      <c r="A77" s="38" t="str">
        <f>CONCATENATE(I11,", ",TEXT(I68,"#,##0"))</f>
        <v>Cantidad de Asistencia Brindada a Extranjeros, 177,292</v>
      </c>
      <c r="B77" s="38"/>
      <c r="C77" s="38"/>
      <c r="D77" s="38"/>
      <c r="E77" s="38"/>
      <c r="F77" s="38"/>
      <c r="G77" s="38"/>
      <c r="H77" s="38"/>
      <c r="I77" s="57"/>
      <c r="J77" s="57"/>
      <c r="K77" s="57"/>
      <c r="L77" s="57"/>
      <c r="M77" s="57"/>
      <c r="S77" s="64"/>
    </row>
    <row r="78" spans="1:19" ht="81.95" customHeight="1" x14ac:dyDescent="0.25">
      <c r="A78" s="65" t="str">
        <f>CONCATENATE(J11,", ",TEXT(J68,"#,##0"))</f>
        <v>Extranjeros Beneficiados en Asistencias, 539,397</v>
      </c>
      <c r="B78" s="65"/>
      <c r="C78" s="65"/>
      <c r="D78" s="65"/>
      <c r="E78" s="65"/>
      <c r="F78" s="65"/>
      <c r="G78" s="65"/>
      <c r="H78" s="57"/>
      <c r="I78" s="57"/>
      <c r="J78" s="57"/>
      <c r="K78" s="57"/>
      <c r="L78" s="57"/>
      <c r="M78" s="57"/>
      <c r="S78" s="61"/>
    </row>
    <row r="79" spans="1:19" ht="81.95" customHeight="1" x14ac:dyDescent="0.25">
      <c r="A79" s="38" t="str">
        <f>CONCATENATE(K11,", ",TEXT(K68,"#,##0"))</f>
        <v>Cantidad de Asistencia Brindada a Dominicanos, 85,509</v>
      </c>
      <c r="B79" s="38"/>
      <c r="C79" s="38"/>
      <c r="D79" s="38"/>
      <c r="E79" s="38"/>
      <c r="F79" s="38"/>
      <c r="G79" s="38"/>
      <c r="H79" s="38"/>
      <c r="I79" s="57"/>
      <c r="J79" s="57"/>
      <c r="K79" s="57"/>
      <c r="L79" s="57"/>
      <c r="M79" s="57"/>
      <c r="S79" s="61"/>
    </row>
    <row r="80" spans="1:19" ht="81.95" customHeight="1" x14ac:dyDescent="1.2">
      <c r="A80" s="38" t="str">
        <f>CONCATENATE(L11,", ",TEXT(L68,"#,##0"))</f>
        <v>Dominicanos Beneficiados en Asistencias, 330,062</v>
      </c>
      <c r="B80" s="38"/>
      <c r="C80" s="38"/>
      <c r="D80" s="38"/>
      <c r="E80" s="38"/>
      <c r="F80" s="38"/>
      <c r="G80" s="38"/>
      <c r="H80" s="45"/>
      <c r="I80" s="45"/>
      <c r="J80" s="45"/>
      <c r="K80" s="45"/>
      <c r="L80" s="45"/>
      <c r="M80" s="45"/>
      <c r="S80" s="64"/>
    </row>
    <row r="81" spans="1:19" ht="81.95" customHeight="1" x14ac:dyDescent="1.2">
      <c r="A81" s="38" t="str">
        <f>CONCATENATE(M11,", ",TEXT(M68,"#,##0"))</f>
        <v>Crucerístas Beneficiados, 216,049</v>
      </c>
      <c r="B81" s="38"/>
      <c r="C81" s="38"/>
      <c r="D81" s="38"/>
      <c r="E81" s="38"/>
      <c r="F81" s="38"/>
      <c r="G81" s="38"/>
      <c r="H81" s="45"/>
      <c r="I81" s="45"/>
      <c r="J81" s="45"/>
      <c r="K81" s="45"/>
      <c r="L81" s="45"/>
      <c r="M81" s="45"/>
      <c r="S81" s="64"/>
    </row>
    <row r="82" spans="1:19" ht="81.95" customHeight="1" x14ac:dyDescent="0.25">
      <c r="A82" s="38" t="str">
        <f>CONCATENATE(N11,", ",TEXT(N68,"#,##0"))</f>
        <v>Total de Turístas Beneficiados, 1,085,508</v>
      </c>
      <c r="B82" s="38"/>
      <c r="C82" s="38"/>
      <c r="D82" s="38"/>
      <c r="E82" s="38"/>
      <c r="F82" s="38"/>
      <c r="G82" s="38"/>
      <c r="H82" s="57"/>
      <c r="I82" s="57"/>
      <c r="J82" s="57"/>
      <c r="K82" s="57"/>
      <c r="L82" s="57"/>
      <c r="M82" s="57"/>
      <c r="S82" s="64"/>
    </row>
    <row r="83" spans="1:19" ht="18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S83"/>
    </row>
    <row r="84" spans="1:19" ht="197.65" customHeight="1" x14ac:dyDescent="0.25">
      <c r="A84" s="66" t="s">
        <v>90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S84" s="64"/>
    </row>
    <row r="85" spans="1:19" ht="197.65" customHeight="1" x14ac:dyDescent="0.2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S85" s="64"/>
    </row>
    <row r="86" spans="1:19" ht="197.65" customHeight="1" x14ac:dyDescent="0.2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S86" s="64"/>
    </row>
    <row r="87" spans="1:19" ht="197.65" customHeight="1" x14ac:dyDescent="0.25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S87" s="64"/>
    </row>
    <row r="88" spans="1:19" ht="197.65" customHeight="1" x14ac:dyDescent="0.2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S88" s="64"/>
    </row>
    <row r="89" spans="1:19" ht="197.65" customHeight="1" x14ac:dyDescent="0.25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S89" s="64"/>
    </row>
    <row r="90" spans="1:19" ht="197.45" customHeight="1" x14ac:dyDescent="0.2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S90" s="64"/>
    </row>
    <row r="91" spans="1:19" ht="197.45" customHeight="1" x14ac:dyDescent="0.25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S91" s="64"/>
    </row>
    <row r="92" spans="1:19" ht="197.45" customHeight="1" x14ac:dyDescent="0.25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S92" s="64"/>
    </row>
    <row r="93" spans="1:19" ht="197.45" customHeight="1" x14ac:dyDescent="0.25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S93" s="64"/>
    </row>
    <row r="94" spans="1:19" ht="197.45" customHeight="1" x14ac:dyDescent="0.25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S94" s="64"/>
    </row>
    <row r="95" spans="1:19" ht="197.45" customHeight="1" x14ac:dyDescent="0.25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S95" s="64"/>
    </row>
    <row r="96" spans="1:19" ht="197.45" customHeight="1" x14ac:dyDescent="0.25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S96" s="64"/>
    </row>
    <row r="97" spans="1:35" ht="197.45" customHeight="1" x14ac:dyDescent="0.25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S97" s="64"/>
    </row>
    <row r="98" spans="1:35" ht="197.45" customHeight="1" x14ac:dyDescent="0.25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S98" s="64"/>
    </row>
    <row r="99" spans="1:35" ht="197.45" customHeight="1" x14ac:dyDescent="0.25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S99" s="64"/>
    </row>
    <row r="100" spans="1:35" ht="197.45" customHeight="1" x14ac:dyDescent="0.25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S100" s="64"/>
    </row>
    <row r="101" spans="1:35" ht="285.75" customHeight="1" x14ac:dyDescent="0.25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S101" s="64"/>
    </row>
    <row r="102" spans="1:35" ht="106.5" customHeight="1" x14ac:dyDescent="0.25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S102" s="64"/>
    </row>
    <row r="103" spans="1:35" s="70" customFormat="1" ht="141" customHeight="1" x14ac:dyDescent="1.1499999999999999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S103" s="64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pans="1:35" s="72" customFormat="1" ht="409.6" customHeight="1" x14ac:dyDescent="0.2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S104" s="61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pans="1:35" s="72" customFormat="1" ht="409.6" customHeight="1" x14ac:dyDescent="0.25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S105" s="61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pans="1:35" s="72" customFormat="1" ht="147" customHeight="1" x14ac:dyDescent="0.2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S106" s="61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</row>
    <row r="107" spans="1:35" s="70" customFormat="1" ht="140.25" customHeight="1" x14ac:dyDescent="1.1499999999999999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S107" s="74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:35" s="70" customFormat="1" ht="409.5" customHeight="1" x14ac:dyDescent="1.1499999999999999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S108" s="74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pans="1:35" s="70" customFormat="1" ht="409.5" customHeight="1" x14ac:dyDescent="1.1499999999999999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S109" s="74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</row>
    <row r="110" spans="1:35" s="76" customFormat="1" ht="123.75" customHeight="1" x14ac:dyDescent="1.1000000000000001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S110" s="74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</row>
    <row r="111" spans="1:35" s="76" customFormat="1" ht="408.75" customHeight="1" x14ac:dyDescent="1.1000000000000001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S111" s="74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</row>
    <row r="112" spans="1:35" s="76" customFormat="1" ht="408.75" customHeight="1" x14ac:dyDescent="1.1000000000000001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S112" s="74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</row>
    <row r="113" spans="1:35" s="76" customFormat="1" ht="150" customHeight="1" x14ac:dyDescent="1.1000000000000001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S113" s="74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</row>
    <row r="114" spans="1:35" s="76" customFormat="1" ht="135.75" customHeight="1" x14ac:dyDescent="1.1000000000000001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S114" s="7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</row>
    <row r="115" spans="1:35" s="76" customFormat="1" ht="353.25" customHeight="1" x14ac:dyDescent="1.1000000000000001">
      <c r="A115" s="102"/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S115" s="74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</row>
    <row r="116" spans="1:35" s="76" customFormat="1" ht="180.75" customHeight="1" x14ac:dyDescent="1.1000000000000001">
      <c r="A116" s="102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S116" s="74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</row>
    <row r="117" spans="1:35" s="76" customFormat="1" ht="125.25" customHeight="1" x14ac:dyDescent="1.1000000000000001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S117" s="74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</row>
    <row r="118" spans="1:35" s="76" customFormat="1" ht="409.6" customHeight="1" x14ac:dyDescent="1.1000000000000001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S118" s="74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</row>
    <row r="119" spans="1:35" s="76" customFormat="1" ht="409.5" customHeight="1" x14ac:dyDescent="1.1000000000000001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S119" s="74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</row>
    <row r="120" spans="1:35" s="76" customFormat="1" ht="147" customHeight="1" x14ac:dyDescent="1.1000000000000001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S120" s="74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</row>
    <row r="121" spans="1:35" s="76" customFormat="1" ht="132" customHeight="1" x14ac:dyDescent="1.1000000000000001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S121" s="74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</row>
    <row r="122" spans="1:35" s="76" customFormat="1" ht="409.5" customHeight="1" x14ac:dyDescent="1.1000000000000001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S122" s="74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1:35" s="76" customFormat="1" ht="135.75" customHeight="1" x14ac:dyDescent="1.1000000000000001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S123" s="74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pans="1:35" s="76" customFormat="1" ht="116.25" customHeight="1" x14ac:dyDescent="1.1000000000000001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S124" s="7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1:35" s="76" customFormat="1" ht="409.5" customHeight="1" x14ac:dyDescent="1.1000000000000001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S125" s="74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pans="1:35" s="76" customFormat="1" ht="409.5" customHeight="1" x14ac:dyDescent="1.1000000000000001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S126" s="74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</row>
    <row r="127" spans="1:35" s="76" customFormat="1" ht="64.5" customHeight="1" x14ac:dyDescent="1.1000000000000001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S127" s="74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</row>
    <row r="128" spans="1:35" s="70" customFormat="1" ht="138" customHeight="1" x14ac:dyDescent="1.1499999999999999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S128" s="74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</row>
    <row r="129" spans="1:35" s="70" customFormat="1" ht="409.5" customHeight="1" x14ac:dyDescent="1.1499999999999999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S129" s="74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</row>
    <row r="130" spans="1:35" s="70" customFormat="1" ht="330.75" customHeight="1" x14ac:dyDescent="1.1499999999999999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S130" s="74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</row>
    <row r="131" spans="1:35" s="70" customFormat="1" ht="118.5" customHeight="1" x14ac:dyDescent="1.1499999999999999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S131" s="74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</row>
    <row r="132" spans="1:35" s="70" customFormat="1" ht="408.95" customHeight="1" x14ac:dyDescent="1.1499999999999999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S132" s="74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</row>
    <row r="133" spans="1:35" s="70" customFormat="1" ht="322.5" customHeight="1" x14ac:dyDescent="1.1499999999999999">
      <c r="A133" s="75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S133" s="74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</row>
    <row r="134" spans="1:35" s="70" customFormat="1" ht="135" customHeight="1" x14ac:dyDescent="1.1499999999999999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S134" s="7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</row>
    <row r="135" spans="1:35" s="70" customFormat="1" ht="408.95" customHeight="1" x14ac:dyDescent="1.1499999999999999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S135" s="74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</row>
    <row r="136" spans="1:35" s="70" customFormat="1" ht="409.5" customHeight="1" x14ac:dyDescent="1.1499999999999999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S136" s="74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5" s="70" customFormat="1" ht="409.5" customHeight="1" x14ac:dyDescent="1.1499999999999999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S137" s="74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</row>
    <row r="138" spans="1:35" s="70" customFormat="1" ht="45" customHeight="1" x14ac:dyDescent="1.1499999999999999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S138" s="74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</row>
    <row r="139" spans="1:35" s="70" customFormat="1" ht="140.25" customHeight="1" x14ac:dyDescent="1.1499999999999999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S139" s="80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</row>
    <row r="140" spans="1:35" s="70" customFormat="1" ht="409.5" customHeight="1" x14ac:dyDescent="1.1499999999999999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S140" s="81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</row>
    <row r="141" spans="1:35" s="70" customFormat="1" ht="261.75" customHeight="1" x14ac:dyDescent="1.1499999999999999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S141" s="81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</row>
    <row r="142" spans="1:35" s="70" customFormat="1" ht="122.25" customHeight="1" x14ac:dyDescent="1.1499999999999999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S142" s="80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</row>
    <row r="143" spans="1:35" s="76" customFormat="1" ht="409.6" customHeight="1" x14ac:dyDescent="1.1000000000000001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S143" s="81"/>
    </row>
    <row r="144" spans="1:35" s="76" customFormat="1" ht="387" customHeight="1" x14ac:dyDescent="1.1000000000000001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S144" s="81"/>
    </row>
    <row r="145" spans="1:35" s="76" customFormat="1" ht="4.5" customHeight="1" x14ac:dyDescent="1.1000000000000001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S145" s="81"/>
    </row>
    <row r="146" spans="1:35" s="76" customFormat="1" ht="150" customHeight="1" x14ac:dyDescent="1.1499999999999999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S146" s="83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</row>
    <row r="147" spans="1:35" s="76" customFormat="1" ht="409.6" customHeight="1" x14ac:dyDescent="1.1000000000000001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S147" s="81"/>
    </row>
    <row r="148" spans="1:35" s="76" customFormat="1" ht="135.75" customHeight="1" x14ac:dyDescent="1.1000000000000001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S148" s="81"/>
    </row>
    <row r="149" spans="1:35" s="76" customFormat="1" ht="185.25" customHeight="1" x14ac:dyDescent="1.1000000000000001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S149" s="81"/>
    </row>
    <row r="150" spans="1:35" s="76" customFormat="1" ht="15" customHeight="1" x14ac:dyDescent="1.1000000000000001">
      <c r="A150" s="8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S150" s="81"/>
    </row>
    <row r="151" spans="1:35" s="76" customFormat="1" ht="409.6" customHeight="1" x14ac:dyDescent="1.1000000000000001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S151" s="81"/>
    </row>
    <row r="152" spans="1:35" s="76" customFormat="1" ht="56.25" customHeight="1" x14ac:dyDescent="1.1000000000000001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S152" s="81"/>
    </row>
    <row r="153" spans="1:35" s="76" customFormat="1" ht="231.75" hidden="1" customHeight="1" x14ac:dyDescent="1.1000000000000001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S153" s="81"/>
    </row>
    <row r="154" spans="1:35" s="76" customFormat="1" ht="15" customHeight="1" x14ac:dyDescent="1.1000000000000001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S154" s="81"/>
    </row>
    <row r="155" spans="1:35" s="76" customFormat="1" ht="191.25" customHeight="1" x14ac:dyDescent="1.1000000000000001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S155" s="81"/>
    </row>
    <row r="156" spans="1:35" s="76" customFormat="1" ht="15" customHeight="1" x14ac:dyDescent="1.1000000000000001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S156" s="81"/>
    </row>
    <row r="157" spans="1:35" s="76" customFormat="1" ht="15" customHeight="1" x14ac:dyDescent="1.1000000000000001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S157" s="81"/>
    </row>
    <row r="158" spans="1:35" s="76" customFormat="1" ht="408.75" customHeight="1" x14ac:dyDescent="1.1000000000000001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S158" s="81"/>
    </row>
    <row r="159" spans="1:35" s="76" customFormat="1" ht="408.75" customHeight="1" x14ac:dyDescent="1.1000000000000001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S159" s="81"/>
    </row>
    <row r="160" spans="1:35" s="76" customFormat="1" ht="180" customHeight="1" x14ac:dyDescent="1.1000000000000001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S160" s="81"/>
    </row>
    <row r="161" spans="1:35" s="76" customFormat="1" ht="19.5" customHeight="1" x14ac:dyDescent="1.1000000000000001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S161" s="2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</row>
    <row r="162" spans="1:35" ht="12" customHeight="1" x14ac:dyDescent="1.1000000000000001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S162" s="81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</row>
    <row r="163" spans="1:35" s="76" customFormat="1" ht="15" customHeight="1" x14ac:dyDescent="1.1000000000000001">
      <c r="S163" s="81"/>
    </row>
    <row r="164" spans="1:35" s="76" customFormat="1" ht="409.5" customHeight="1" x14ac:dyDescent="1.1000000000000001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S164" s="81"/>
    </row>
    <row r="165" spans="1:35" s="76" customFormat="1" ht="409.5" customHeight="1" x14ac:dyDescent="1.1000000000000001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S165" s="81"/>
    </row>
    <row r="166" spans="1:35" s="76" customFormat="1" ht="222.75" customHeight="1" x14ac:dyDescent="1.1000000000000001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S166" s="2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</row>
    <row r="168" spans="1:35" ht="114" customHeight="1" x14ac:dyDescent="1.1499999999999999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</row>
    <row r="170" spans="1:35" ht="409.5" customHeight="1" x14ac:dyDescent="0.25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</row>
    <row r="171" spans="1:35" ht="409.5" customHeight="1" x14ac:dyDescent="0.25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</row>
    <row r="172" spans="1:35" ht="409.5" customHeight="1" x14ac:dyDescent="0.25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</row>
    <row r="173" spans="1:35" ht="346.5" customHeight="1" x14ac:dyDescent="0.25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</row>
  </sheetData>
  <mergeCells count="66">
    <mergeCell ref="A162:N162"/>
    <mergeCell ref="A164:N166"/>
    <mergeCell ref="A168:N168"/>
    <mergeCell ref="A170:N173"/>
    <mergeCell ref="A147:N148"/>
    <mergeCell ref="A149:N149"/>
    <mergeCell ref="A151:N153"/>
    <mergeCell ref="A155:N155"/>
    <mergeCell ref="A158:N160"/>
    <mergeCell ref="A161:N161"/>
    <mergeCell ref="A135:N138"/>
    <mergeCell ref="A139:N139"/>
    <mergeCell ref="A140:N141"/>
    <mergeCell ref="A142:N142"/>
    <mergeCell ref="A143:N145"/>
    <mergeCell ref="A146:N146"/>
    <mergeCell ref="A125:N127"/>
    <mergeCell ref="A128:N128"/>
    <mergeCell ref="A129:N130"/>
    <mergeCell ref="A131:N131"/>
    <mergeCell ref="A132:N133"/>
    <mergeCell ref="A134:N134"/>
    <mergeCell ref="A115:N116"/>
    <mergeCell ref="A117:N117"/>
    <mergeCell ref="A118:N120"/>
    <mergeCell ref="A121:N121"/>
    <mergeCell ref="A122:N123"/>
    <mergeCell ref="A124:N124"/>
    <mergeCell ref="A104:N106"/>
    <mergeCell ref="A107:N107"/>
    <mergeCell ref="A108:N109"/>
    <mergeCell ref="A110:N110"/>
    <mergeCell ref="A111:N113"/>
    <mergeCell ref="A114:N114"/>
    <mergeCell ref="A79:H79"/>
    <mergeCell ref="A80:G80"/>
    <mergeCell ref="A81:G81"/>
    <mergeCell ref="A82:G82"/>
    <mergeCell ref="A102:M102"/>
    <mergeCell ref="A103:N103"/>
    <mergeCell ref="A75:G75"/>
    <mergeCell ref="I75:J75"/>
    <mergeCell ref="M75:N75"/>
    <mergeCell ref="A76:G76"/>
    <mergeCell ref="A77:H77"/>
    <mergeCell ref="A78:G78"/>
    <mergeCell ref="A73:G73"/>
    <mergeCell ref="I73:J73"/>
    <mergeCell ref="M73:N73"/>
    <mergeCell ref="A74:G74"/>
    <mergeCell ref="I74:J74"/>
    <mergeCell ref="M74:N74"/>
    <mergeCell ref="A71:G71"/>
    <mergeCell ref="I71:J71"/>
    <mergeCell ref="M71:N71"/>
    <mergeCell ref="A72:G72"/>
    <mergeCell ref="I72:J72"/>
    <mergeCell ref="M72:N72"/>
    <mergeCell ref="A6:N6"/>
    <mergeCell ref="A7:N7"/>
    <mergeCell ref="A8:N8"/>
    <mergeCell ref="A9:N9"/>
    <mergeCell ref="A10:M10"/>
    <mergeCell ref="A70:H70"/>
    <mergeCell ref="I70:J70"/>
    <mergeCell ref="M70:N70"/>
  </mergeCells>
  <conditionalFormatting sqref="B13:B14">
    <cfRule type="cellIs" dxfId="19" priority="1" operator="equal">
      <formula>$O$13</formula>
    </cfRule>
  </conditionalFormatting>
  <conditionalFormatting sqref="B13:B16 B18:B21 B23:B27 B29:B35 B37:B45 B47:B52 B54:B60 B62:B63 B65:B67">
    <cfRule type="cellIs" dxfId="18" priority="2" operator="equal">
      <formula>$P$13</formula>
    </cfRule>
    <cfRule type="cellIs" dxfId="17" priority="3" operator="equal">
      <formula>$O$13</formula>
    </cfRule>
    <cfRule type="cellIs" dxfId="16" priority="4" operator="equal">
      <formula>$Q$13</formula>
    </cfRule>
  </conditionalFormatting>
  <dataValidations count="1">
    <dataValidation type="list" errorStyle="warning" showInputMessage="1" showErrorMessage="1" errorTitle="Cal. de Gestion" error="Por favor, debe seleccionar una de las 3 opciones disponibles._x000a_Gracias,_x000a_Dpto de Estadisticas" promptTitle="Seleccionar la calificacion" prompt="Roja = Sin Reportes o Registros_x000a_Verde = Gestion Preventiva Registrada_x000a_Naranja= Gestion Preventiva por reportar" sqref="B13:B67" xr:uid="{7ED0800D-DB94-4CDF-A93A-A8109F1D5CC0}">
      <formula1>$O$13:$Q$13</formula1>
    </dataValidation>
  </dataValidations>
  <pageMargins left="0.62992125984251968" right="0.39370078740157483" top="0" bottom="0" header="0.31496062992125984" footer="0.31496062992125984"/>
  <pageSetup scale="13" orientation="portrait" horizontalDpi="300" verticalDpi="300" r:id="rId1"/>
  <headerFooter>
    <oddFooter>&amp;L&amp;72Emitido: &amp;D&amp;C&amp;72 Informe Correspondiente al &amp;A&amp;R&amp;72Página &amp;P/&amp;N</oddFooter>
  </headerFooter>
  <rowBreaks count="4" manualBreakCount="4">
    <brk id="82" max="13" man="1"/>
    <brk id="109" max="13" man="1"/>
    <brk id="130" max="13" man="1"/>
    <brk id="154" max="1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ABRIL 2024</vt:lpstr>
      <vt:lpstr>MAYO 2024</vt:lpstr>
      <vt:lpstr>JUNIO 2024 </vt:lpstr>
      <vt:lpstr>'ABRIL 2024'!Área_de_impresión</vt:lpstr>
      <vt:lpstr>'JUNIO 2024 '!Área_de_impresión</vt:lpstr>
      <vt:lpstr>'MAYO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Sueldo</dc:creator>
  <cp:lastModifiedBy>Sueldo</cp:lastModifiedBy>
  <dcterms:created xsi:type="dcterms:W3CDTF">2024-07-18T17:05:38Z</dcterms:created>
  <dcterms:modified xsi:type="dcterms:W3CDTF">2024-07-18T17:07:03Z</dcterms:modified>
</cp:coreProperties>
</file>