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ez\Desktop\"/>
    </mc:Choice>
  </mc:AlternateContent>
  <xr:revisionPtr revIDLastSave="0" documentId="13_ncr:1_{8F767B9E-C3E4-4E97-B466-08DE2BDCD001}" xr6:coauthVersionLast="47" xr6:coauthVersionMax="47" xr10:uidLastSave="{00000000-0000-0000-0000-000000000000}"/>
  <bookViews>
    <workbookView xWindow="-120" yWindow="-120" windowWidth="29040" windowHeight="15720" xr2:uid="{0BA37610-1792-4B51-8EDB-6609BDDE3417}"/>
  </bookViews>
  <sheets>
    <sheet name="Julio" sheetId="2" r:id="rId1"/>
    <sheet name="Agosto" sheetId="1" r:id="rId2"/>
    <sheet name="Septiembre" sheetId="5" r:id="rId3"/>
    <sheet name="Trismestre" sheetId="7" r:id="rId4"/>
  </sheets>
  <externalReferences>
    <externalReference r:id="rId5"/>
    <externalReference r:id="rId6"/>
  </externalReferences>
  <definedNames>
    <definedName name="_xlnm.Print_Area" localSheetId="1">Agosto!$B$1:$O$80</definedName>
    <definedName name="_xlnm.Print_Area" localSheetId="0">Julio!$B$1:$O$95</definedName>
    <definedName name="_xlnm.Print_Area" localSheetId="2">Septiembre!$B$1:$O$80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2" l="1"/>
  <c r="N64" i="2"/>
  <c r="N64" i="5"/>
  <c r="M64" i="5"/>
  <c r="O64" i="5" s="1"/>
  <c r="L64" i="5"/>
  <c r="K64" i="5"/>
  <c r="J64" i="5"/>
  <c r="I64" i="5"/>
  <c r="H64" i="5"/>
  <c r="G64" i="5"/>
  <c r="F64" i="5"/>
  <c r="E64" i="5"/>
  <c r="D64" i="5"/>
  <c r="N63" i="5"/>
  <c r="M63" i="5"/>
  <c r="O63" i="5" s="1"/>
  <c r="O62" i="5" s="1"/>
  <c r="L63" i="5"/>
  <c r="K63" i="5"/>
  <c r="J63" i="5"/>
  <c r="I63" i="5"/>
  <c r="H63" i="5"/>
  <c r="G63" i="5"/>
  <c r="F63" i="5"/>
  <c r="E63" i="5"/>
  <c r="D63" i="5"/>
  <c r="N62" i="5"/>
  <c r="M62" i="5"/>
  <c r="L62" i="5"/>
  <c r="K62" i="5"/>
  <c r="J62" i="5"/>
  <c r="I62" i="5"/>
  <c r="H62" i="5"/>
  <c r="G62" i="5"/>
  <c r="F62" i="5"/>
  <c r="E62" i="5"/>
  <c r="D62" i="5"/>
  <c r="N61" i="5"/>
  <c r="M61" i="5"/>
  <c r="O61" i="5" s="1"/>
  <c r="L61" i="5"/>
  <c r="K61" i="5"/>
  <c r="J61" i="5"/>
  <c r="I61" i="5"/>
  <c r="H61" i="5"/>
  <c r="G61" i="5"/>
  <c r="F61" i="5"/>
  <c r="E61" i="5"/>
  <c r="D61" i="5"/>
  <c r="N60" i="5"/>
  <c r="M60" i="5"/>
  <c r="O60" i="5" s="1"/>
  <c r="O59" i="5" s="1"/>
  <c r="L60" i="5"/>
  <c r="K60" i="5"/>
  <c r="J60" i="5"/>
  <c r="I60" i="5"/>
  <c r="H60" i="5"/>
  <c r="G60" i="5"/>
  <c r="F60" i="5"/>
  <c r="E60" i="5"/>
  <c r="D60" i="5"/>
  <c r="N59" i="5"/>
  <c r="M59" i="5"/>
  <c r="L59" i="5"/>
  <c r="K59" i="5"/>
  <c r="J59" i="5"/>
  <c r="I59" i="5"/>
  <c r="H59" i="5"/>
  <c r="G59" i="5"/>
  <c r="F59" i="5"/>
  <c r="E59" i="5"/>
  <c r="D59" i="5"/>
  <c r="N58" i="5"/>
  <c r="M58" i="5"/>
  <c r="O58" i="5" s="1"/>
  <c r="L58" i="5"/>
  <c r="K58" i="5"/>
  <c r="J58" i="5"/>
  <c r="I58" i="5"/>
  <c r="H58" i="5"/>
  <c r="G58" i="5"/>
  <c r="F58" i="5"/>
  <c r="E58" i="5"/>
  <c r="D58" i="5"/>
  <c r="N57" i="5"/>
  <c r="M57" i="5"/>
  <c r="O57" i="5" s="1"/>
  <c r="L57" i="5"/>
  <c r="K57" i="5"/>
  <c r="J57" i="5"/>
  <c r="I57" i="5"/>
  <c r="H57" i="5"/>
  <c r="G57" i="5"/>
  <c r="F57" i="5"/>
  <c r="E57" i="5"/>
  <c r="D57" i="5"/>
  <c r="N56" i="5"/>
  <c r="M56" i="5"/>
  <c r="O56" i="5" s="1"/>
  <c r="L56" i="5"/>
  <c r="K56" i="5"/>
  <c r="J56" i="5"/>
  <c r="I56" i="5"/>
  <c r="H56" i="5"/>
  <c r="G56" i="5"/>
  <c r="F56" i="5"/>
  <c r="E56" i="5"/>
  <c r="D56" i="5"/>
  <c r="O55" i="5"/>
  <c r="N55" i="5"/>
  <c r="M55" i="5"/>
  <c r="L55" i="5"/>
  <c r="K55" i="5"/>
  <c r="J55" i="5"/>
  <c r="I55" i="5"/>
  <c r="H55" i="5"/>
  <c r="G55" i="5"/>
  <c r="F55" i="5"/>
  <c r="E55" i="5"/>
  <c r="D55" i="5"/>
  <c r="N54" i="5"/>
  <c r="M54" i="5"/>
  <c r="O54" i="5" s="1"/>
  <c r="L54" i="5"/>
  <c r="K54" i="5"/>
  <c r="J54" i="5"/>
  <c r="I54" i="5"/>
  <c r="H54" i="5"/>
  <c r="G54" i="5"/>
  <c r="F54" i="5"/>
  <c r="E54" i="5"/>
  <c r="D54" i="5"/>
  <c r="N53" i="5"/>
  <c r="M53" i="5"/>
  <c r="O53" i="5" s="1"/>
  <c r="L53" i="5"/>
  <c r="K53" i="5"/>
  <c r="J53" i="5"/>
  <c r="I53" i="5"/>
  <c r="H53" i="5"/>
  <c r="G53" i="5"/>
  <c r="F53" i="5"/>
  <c r="E53" i="5"/>
  <c r="D53" i="5"/>
  <c r="N52" i="5"/>
  <c r="M52" i="5"/>
  <c r="O52" i="5" s="1"/>
  <c r="O51" i="5" s="1"/>
  <c r="L52" i="5"/>
  <c r="K52" i="5"/>
  <c r="J52" i="5"/>
  <c r="I52" i="5"/>
  <c r="H52" i="5"/>
  <c r="G52" i="5"/>
  <c r="F52" i="5"/>
  <c r="E52" i="5"/>
  <c r="D52" i="5"/>
  <c r="N51" i="5"/>
  <c r="M51" i="5"/>
  <c r="L51" i="5"/>
  <c r="K51" i="5"/>
  <c r="J51" i="5"/>
  <c r="I51" i="5"/>
  <c r="H51" i="5"/>
  <c r="G51" i="5"/>
  <c r="F51" i="5"/>
  <c r="E51" i="5"/>
  <c r="D51" i="5"/>
  <c r="N50" i="5"/>
  <c r="M50" i="5"/>
  <c r="O50" i="5" s="1"/>
  <c r="L50" i="5"/>
  <c r="K50" i="5"/>
  <c r="J50" i="5"/>
  <c r="I50" i="5"/>
  <c r="H50" i="5"/>
  <c r="G50" i="5"/>
  <c r="F50" i="5"/>
  <c r="E50" i="5"/>
  <c r="D50" i="5"/>
  <c r="N49" i="5"/>
  <c r="M49" i="5"/>
  <c r="O49" i="5" s="1"/>
  <c r="L49" i="5"/>
  <c r="K49" i="5"/>
  <c r="J49" i="5"/>
  <c r="I49" i="5"/>
  <c r="H49" i="5"/>
  <c r="G49" i="5"/>
  <c r="F49" i="5"/>
  <c r="E49" i="5"/>
  <c r="D49" i="5"/>
  <c r="N48" i="5"/>
  <c r="M48" i="5"/>
  <c r="O48" i="5" s="1"/>
  <c r="L48" i="5"/>
  <c r="K48" i="5"/>
  <c r="J48" i="5"/>
  <c r="I48" i="5"/>
  <c r="H48" i="5"/>
  <c r="G48" i="5"/>
  <c r="F48" i="5"/>
  <c r="E48" i="5"/>
  <c r="D48" i="5"/>
  <c r="N47" i="5"/>
  <c r="M47" i="5"/>
  <c r="O47" i="5" s="1"/>
  <c r="L47" i="5"/>
  <c r="K47" i="5"/>
  <c r="J47" i="5"/>
  <c r="I47" i="5"/>
  <c r="H47" i="5"/>
  <c r="G47" i="5"/>
  <c r="F47" i="5"/>
  <c r="E47" i="5"/>
  <c r="D47" i="5"/>
  <c r="N46" i="5"/>
  <c r="M46" i="5"/>
  <c r="O46" i="5" s="1"/>
  <c r="L46" i="5"/>
  <c r="K46" i="5"/>
  <c r="J46" i="5"/>
  <c r="I46" i="5"/>
  <c r="H46" i="5"/>
  <c r="G46" i="5"/>
  <c r="F46" i="5"/>
  <c r="E46" i="5"/>
  <c r="D46" i="5"/>
  <c r="N45" i="5"/>
  <c r="M45" i="5"/>
  <c r="O45" i="5" s="1"/>
  <c r="L45" i="5"/>
  <c r="K45" i="5"/>
  <c r="J45" i="5"/>
  <c r="I45" i="5"/>
  <c r="H45" i="5"/>
  <c r="G45" i="5"/>
  <c r="F45" i="5"/>
  <c r="E45" i="5"/>
  <c r="D45" i="5"/>
  <c r="N44" i="5"/>
  <c r="M44" i="5"/>
  <c r="L44" i="5"/>
  <c r="K44" i="5"/>
  <c r="J44" i="5"/>
  <c r="I44" i="5"/>
  <c r="H44" i="5"/>
  <c r="G44" i="5"/>
  <c r="F44" i="5"/>
  <c r="E44" i="5"/>
  <c r="D44" i="5"/>
  <c r="N43" i="5"/>
  <c r="M43" i="5"/>
  <c r="O43" i="5" s="1"/>
  <c r="L43" i="5"/>
  <c r="K43" i="5"/>
  <c r="J43" i="5"/>
  <c r="I43" i="5"/>
  <c r="H43" i="5"/>
  <c r="G43" i="5"/>
  <c r="F43" i="5"/>
  <c r="E43" i="5"/>
  <c r="D43" i="5"/>
  <c r="N42" i="5"/>
  <c r="M42" i="5"/>
  <c r="O42" i="5" s="1"/>
  <c r="L42" i="5"/>
  <c r="K42" i="5"/>
  <c r="J42" i="5"/>
  <c r="I42" i="5"/>
  <c r="H42" i="5"/>
  <c r="G42" i="5"/>
  <c r="F42" i="5"/>
  <c r="E42" i="5"/>
  <c r="D42" i="5"/>
  <c r="N41" i="5"/>
  <c r="M41" i="5"/>
  <c r="O41" i="5" s="1"/>
  <c r="L41" i="5"/>
  <c r="K41" i="5"/>
  <c r="J41" i="5"/>
  <c r="I41" i="5"/>
  <c r="H41" i="5"/>
  <c r="G41" i="5"/>
  <c r="F41" i="5"/>
  <c r="E41" i="5"/>
  <c r="D41" i="5"/>
  <c r="N40" i="5"/>
  <c r="M40" i="5"/>
  <c r="O40" i="5" s="1"/>
  <c r="L40" i="5"/>
  <c r="K40" i="5"/>
  <c r="J40" i="5"/>
  <c r="I40" i="5"/>
  <c r="H40" i="5"/>
  <c r="G40" i="5"/>
  <c r="F40" i="5"/>
  <c r="E40" i="5"/>
  <c r="D40" i="5"/>
  <c r="N39" i="5"/>
  <c r="M39" i="5"/>
  <c r="O39" i="5" s="1"/>
  <c r="L39" i="5"/>
  <c r="K39" i="5"/>
  <c r="J39" i="5"/>
  <c r="I39" i="5"/>
  <c r="H39" i="5"/>
  <c r="G39" i="5"/>
  <c r="F39" i="5"/>
  <c r="E39" i="5"/>
  <c r="D39" i="5"/>
  <c r="N38" i="5"/>
  <c r="M38" i="5"/>
  <c r="O38" i="5" s="1"/>
  <c r="L38" i="5"/>
  <c r="K38" i="5"/>
  <c r="J38" i="5"/>
  <c r="I38" i="5"/>
  <c r="H38" i="5"/>
  <c r="G38" i="5"/>
  <c r="F38" i="5"/>
  <c r="E38" i="5"/>
  <c r="D38" i="5"/>
  <c r="N37" i="5"/>
  <c r="M37" i="5"/>
  <c r="O37" i="5" s="1"/>
  <c r="L37" i="5"/>
  <c r="K37" i="5"/>
  <c r="J37" i="5"/>
  <c r="I37" i="5"/>
  <c r="H37" i="5"/>
  <c r="G37" i="5"/>
  <c r="F37" i="5"/>
  <c r="E37" i="5"/>
  <c r="D37" i="5"/>
  <c r="N36" i="5"/>
  <c r="M36" i="5"/>
  <c r="O36" i="5" s="1"/>
  <c r="L36" i="5"/>
  <c r="K36" i="5"/>
  <c r="J36" i="5"/>
  <c r="I36" i="5"/>
  <c r="H36" i="5"/>
  <c r="G36" i="5"/>
  <c r="F36" i="5"/>
  <c r="E36" i="5"/>
  <c r="D36" i="5"/>
  <c r="N35" i="5"/>
  <c r="M35" i="5"/>
  <c r="O35" i="5" s="1"/>
  <c r="L35" i="5"/>
  <c r="K35" i="5"/>
  <c r="J35" i="5"/>
  <c r="I35" i="5"/>
  <c r="H35" i="5"/>
  <c r="G35" i="5"/>
  <c r="F35" i="5"/>
  <c r="E35" i="5"/>
  <c r="D35" i="5"/>
  <c r="N34" i="5"/>
  <c r="M34" i="5"/>
  <c r="L34" i="5"/>
  <c r="K34" i="5"/>
  <c r="J34" i="5"/>
  <c r="I34" i="5"/>
  <c r="H34" i="5"/>
  <c r="G34" i="5"/>
  <c r="F34" i="5"/>
  <c r="E34" i="5"/>
  <c r="D34" i="5"/>
  <c r="N33" i="5"/>
  <c r="M33" i="5"/>
  <c r="O33" i="5" s="1"/>
  <c r="L33" i="5"/>
  <c r="K33" i="5"/>
  <c r="J33" i="5"/>
  <c r="I33" i="5"/>
  <c r="H33" i="5"/>
  <c r="G33" i="5"/>
  <c r="F33" i="5"/>
  <c r="E33" i="5"/>
  <c r="D33" i="5"/>
  <c r="N32" i="5"/>
  <c r="M32" i="5"/>
  <c r="O32" i="5" s="1"/>
  <c r="L32" i="5"/>
  <c r="K32" i="5"/>
  <c r="J32" i="5"/>
  <c r="I32" i="5"/>
  <c r="H32" i="5"/>
  <c r="G32" i="5"/>
  <c r="F32" i="5"/>
  <c r="E32" i="5"/>
  <c r="D32" i="5"/>
  <c r="N31" i="5"/>
  <c r="M31" i="5"/>
  <c r="O31" i="5" s="1"/>
  <c r="L31" i="5"/>
  <c r="K31" i="5"/>
  <c r="J31" i="5"/>
  <c r="I31" i="5"/>
  <c r="H31" i="5"/>
  <c r="G31" i="5"/>
  <c r="F31" i="5"/>
  <c r="E31" i="5"/>
  <c r="D31" i="5"/>
  <c r="N30" i="5"/>
  <c r="M30" i="5"/>
  <c r="O30" i="5" s="1"/>
  <c r="L30" i="5"/>
  <c r="K30" i="5"/>
  <c r="J30" i="5"/>
  <c r="I30" i="5"/>
  <c r="H30" i="5"/>
  <c r="G30" i="5"/>
  <c r="F30" i="5"/>
  <c r="E30" i="5"/>
  <c r="D30" i="5"/>
  <c r="N29" i="5"/>
  <c r="M29" i="5"/>
  <c r="O29" i="5" s="1"/>
  <c r="L29" i="5"/>
  <c r="K29" i="5"/>
  <c r="J29" i="5"/>
  <c r="I29" i="5"/>
  <c r="H29" i="5"/>
  <c r="G29" i="5"/>
  <c r="F29" i="5"/>
  <c r="E29" i="5"/>
  <c r="D29" i="5"/>
  <c r="N28" i="5"/>
  <c r="M28" i="5"/>
  <c r="O28" i="5" s="1"/>
  <c r="L28" i="5"/>
  <c r="K28" i="5"/>
  <c r="J28" i="5"/>
  <c r="I28" i="5"/>
  <c r="H28" i="5"/>
  <c r="G28" i="5"/>
  <c r="F28" i="5"/>
  <c r="E28" i="5"/>
  <c r="D28" i="5"/>
  <c r="N27" i="5"/>
  <c r="M27" i="5"/>
  <c r="O27" i="5" s="1"/>
  <c r="L27" i="5"/>
  <c r="K27" i="5"/>
  <c r="J27" i="5"/>
  <c r="I27" i="5"/>
  <c r="H27" i="5"/>
  <c r="G27" i="5"/>
  <c r="F27" i="5"/>
  <c r="E27" i="5"/>
  <c r="D27" i="5"/>
  <c r="N26" i="5"/>
  <c r="M26" i="5"/>
  <c r="O26" i="5" s="1"/>
  <c r="L26" i="5"/>
  <c r="K26" i="5"/>
  <c r="J26" i="5"/>
  <c r="I26" i="5"/>
  <c r="H26" i="5"/>
  <c r="G26" i="5"/>
  <c r="F26" i="5"/>
  <c r="E26" i="5"/>
  <c r="D26" i="5"/>
  <c r="N25" i="5"/>
  <c r="M25" i="5"/>
  <c r="O25" i="5" s="1"/>
  <c r="L25" i="5"/>
  <c r="K25" i="5"/>
  <c r="J25" i="5"/>
  <c r="I25" i="5"/>
  <c r="H25" i="5"/>
  <c r="G25" i="5"/>
  <c r="F25" i="5"/>
  <c r="E25" i="5"/>
  <c r="D25" i="5"/>
  <c r="N24" i="5"/>
  <c r="M24" i="5"/>
  <c r="O24" i="5" s="1"/>
  <c r="L24" i="5"/>
  <c r="K24" i="5"/>
  <c r="J24" i="5"/>
  <c r="I24" i="5"/>
  <c r="H24" i="5"/>
  <c r="G24" i="5"/>
  <c r="F24" i="5"/>
  <c r="E24" i="5"/>
  <c r="D24" i="5"/>
  <c r="N23" i="5"/>
  <c r="M23" i="5"/>
  <c r="O23" i="5" s="1"/>
  <c r="L23" i="5"/>
  <c r="K23" i="5"/>
  <c r="J23" i="5"/>
  <c r="I23" i="5"/>
  <c r="H23" i="5"/>
  <c r="G23" i="5"/>
  <c r="F23" i="5"/>
  <c r="E23" i="5"/>
  <c r="D23" i="5"/>
  <c r="N22" i="5"/>
  <c r="M22" i="5"/>
  <c r="L22" i="5"/>
  <c r="K22" i="5"/>
  <c r="J22" i="5"/>
  <c r="I22" i="5"/>
  <c r="H22" i="5"/>
  <c r="G22" i="5"/>
  <c r="F22" i="5"/>
  <c r="E22" i="5"/>
  <c r="D22" i="5"/>
  <c r="N21" i="5"/>
  <c r="M21" i="5"/>
  <c r="O21" i="5" s="1"/>
  <c r="L21" i="5"/>
  <c r="K21" i="5"/>
  <c r="J21" i="5"/>
  <c r="I21" i="5"/>
  <c r="H21" i="5"/>
  <c r="G21" i="5"/>
  <c r="F21" i="5"/>
  <c r="E21" i="5"/>
  <c r="D21" i="5"/>
  <c r="N20" i="5"/>
  <c r="M20" i="5"/>
  <c r="O20" i="5" s="1"/>
  <c r="L20" i="5"/>
  <c r="K20" i="5"/>
  <c r="J20" i="5"/>
  <c r="I20" i="5"/>
  <c r="H20" i="5"/>
  <c r="G20" i="5"/>
  <c r="F20" i="5"/>
  <c r="E20" i="5"/>
  <c r="D20" i="5"/>
  <c r="N19" i="5"/>
  <c r="M19" i="5"/>
  <c r="O19" i="5" s="1"/>
  <c r="L19" i="5"/>
  <c r="K19" i="5"/>
  <c r="J19" i="5"/>
  <c r="I19" i="5"/>
  <c r="H19" i="5"/>
  <c r="G19" i="5"/>
  <c r="F19" i="5"/>
  <c r="E19" i="5"/>
  <c r="D19" i="5"/>
  <c r="N18" i="5"/>
  <c r="M18" i="5"/>
  <c r="O18" i="5" s="1"/>
  <c r="L18" i="5"/>
  <c r="K18" i="5"/>
  <c r="J18" i="5"/>
  <c r="I18" i="5"/>
  <c r="H18" i="5"/>
  <c r="G18" i="5"/>
  <c r="F18" i="5"/>
  <c r="E18" i="5"/>
  <c r="D18" i="5"/>
  <c r="N17" i="5"/>
  <c r="M17" i="5"/>
  <c r="L17" i="5"/>
  <c r="K17" i="5"/>
  <c r="J17" i="5"/>
  <c r="I17" i="5"/>
  <c r="H17" i="5"/>
  <c r="G17" i="5"/>
  <c r="F17" i="5"/>
  <c r="E17" i="5"/>
  <c r="D17" i="5"/>
  <c r="N16" i="5"/>
  <c r="M16" i="5"/>
  <c r="O16" i="5" s="1"/>
  <c r="L16" i="5"/>
  <c r="K16" i="5"/>
  <c r="J16" i="5"/>
  <c r="I16" i="5"/>
  <c r="H16" i="5"/>
  <c r="G16" i="5"/>
  <c r="F16" i="5"/>
  <c r="E16" i="5"/>
  <c r="D16" i="5"/>
  <c r="N15" i="5"/>
  <c r="M15" i="5"/>
  <c r="O15" i="5" s="1"/>
  <c r="L15" i="5"/>
  <c r="K15" i="5"/>
  <c r="J15" i="5"/>
  <c r="I15" i="5"/>
  <c r="H15" i="5"/>
  <c r="G15" i="5"/>
  <c r="F15" i="5"/>
  <c r="E15" i="5"/>
  <c r="D15" i="5"/>
  <c r="N14" i="5"/>
  <c r="M14" i="5"/>
  <c r="O14" i="5" s="1"/>
  <c r="L14" i="5"/>
  <c r="K14" i="5"/>
  <c r="J14" i="5"/>
  <c r="I14" i="5"/>
  <c r="H14" i="5"/>
  <c r="G14" i="5"/>
  <c r="F14" i="5"/>
  <c r="E14" i="5"/>
  <c r="D14" i="5"/>
  <c r="N13" i="5"/>
  <c r="M13" i="5"/>
  <c r="O13" i="5" s="1"/>
  <c r="L13" i="5"/>
  <c r="K13" i="5"/>
  <c r="K12" i="5" s="1"/>
  <c r="K65" i="5" s="1"/>
  <c r="B75" i="5" s="1"/>
  <c r="J13" i="5"/>
  <c r="J12" i="5" s="1"/>
  <c r="J65" i="5" s="1"/>
  <c r="I13" i="5"/>
  <c r="I12" i="5" s="1"/>
  <c r="I65" i="5" s="1"/>
  <c r="H13" i="5"/>
  <c r="H12" i="5" s="1"/>
  <c r="H65" i="5" s="1"/>
  <c r="B72" i="5" s="1"/>
  <c r="G13" i="5"/>
  <c r="F13" i="5"/>
  <c r="E13" i="5"/>
  <c r="D13" i="5"/>
  <c r="N12" i="5"/>
  <c r="N65" i="5" s="1"/>
  <c r="B78" i="5" s="1"/>
  <c r="M12" i="5"/>
  <c r="M65" i="5" s="1"/>
  <c r="B77" i="5" s="1"/>
  <c r="L12" i="5"/>
  <c r="L65" i="5" s="1"/>
  <c r="B76" i="5" s="1"/>
  <c r="G12" i="5"/>
  <c r="G65" i="5" s="1"/>
  <c r="B71" i="5" s="1"/>
  <c r="F12" i="5"/>
  <c r="F65" i="5" s="1"/>
  <c r="B70" i="5" s="1"/>
  <c r="E12" i="5"/>
  <c r="E65" i="5" s="1"/>
  <c r="D12" i="5"/>
  <c r="D65" i="5" s="1"/>
  <c r="F65" i="1"/>
  <c r="O22" i="5" l="1"/>
  <c r="O44" i="5"/>
  <c r="R55" i="5"/>
  <c r="B69" i="5"/>
  <c r="R56" i="5"/>
  <c r="B73" i="5"/>
  <c r="R57" i="5"/>
  <c r="B74" i="5"/>
  <c r="O12" i="5"/>
  <c r="O34" i="5"/>
  <c r="O17" i="5"/>
  <c r="B68" i="5"/>
  <c r="R54" i="5"/>
  <c r="O65" i="5" l="1"/>
  <c r="B79" i="5" s="1"/>
  <c r="N63" i="2" l="1"/>
  <c r="M63" i="2"/>
  <c r="L63" i="2"/>
  <c r="K63" i="2"/>
  <c r="J63" i="2"/>
  <c r="I63" i="2"/>
  <c r="H63" i="2"/>
  <c r="G63" i="2"/>
  <c r="F63" i="2"/>
  <c r="E63" i="2"/>
  <c r="D63" i="2"/>
  <c r="N62" i="2"/>
  <c r="M62" i="2"/>
  <c r="L62" i="2"/>
  <c r="K62" i="2"/>
  <c r="J62" i="2"/>
  <c r="I62" i="2"/>
  <c r="H62" i="2"/>
  <c r="G62" i="2"/>
  <c r="F62" i="2"/>
  <c r="E62" i="2"/>
  <c r="D62" i="2"/>
  <c r="N61" i="2"/>
  <c r="M61" i="2"/>
  <c r="L61" i="2"/>
  <c r="K61" i="2"/>
  <c r="J61" i="2"/>
  <c r="I61" i="2"/>
  <c r="H61" i="2"/>
  <c r="G61" i="2"/>
  <c r="F61" i="2"/>
  <c r="E61" i="2"/>
  <c r="D61" i="2"/>
  <c r="N60" i="2"/>
  <c r="M60" i="2"/>
  <c r="L60" i="2"/>
  <c r="K60" i="2"/>
  <c r="J60" i="2"/>
  <c r="I60" i="2"/>
  <c r="H60" i="2"/>
  <c r="G60" i="2"/>
  <c r="F60" i="2"/>
  <c r="E60" i="2"/>
  <c r="D60" i="2"/>
  <c r="N59" i="2"/>
  <c r="M59" i="2"/>
  <c r="L59" i="2"/>
  <c r="K59" i="2"/>
  <c r="J59" i="2"/>
  <c r="I59" i="2"/>
  <c r="H59" i="2"/>
  <c r="G59" i="2"/>
  <c r="F59" i="2"/>
  <c r="E59" i="2"/>
  <c r="D59" i="2"/>
  <c r="N58" i="2"/>
  <c r="M58" i="2"/>
  <c r="L58" i="2"/>
  <c r="K58" i="2"/>
  <c r="J58" i="2"/>
  <c r="I58" i="2"/>
  <c r="H58" i="2"/>
  <c r="G58" i="2"/>
  <c r="F58" i="2"/>
  <c r="E58" i="2"/>
  <c r="D58" i="2"/>
  <c r="N57" i="2"/>
  <c r="M57" i="2"/>
  <c r="L57" i="2"/>
  <c r="K57" i="2"/>
  <c r="J57" i="2"/>
  <c r="I57" i="2"/>
  <c r="H57" i="2"/>
  <c r="G57" i="2"/>
  <c r="F57" i="2"/>
  <c r="E57" i="2"/>
  <c r="D57" i="2"/>
  <c r="N56" i="2"/>
  <c r="M56" i="2"/>
  <c r="L56" i="2"/>
  <c r="K56" i="2"/>
  <c r="J56" i="2"/>
  <c r="I56" i="2"/>
  <c r="H56" i="2"/>
  <c r="G56" i="2"/>
  <c r="F56" i="2"/>
  <c r="E56" i="2"/>
  <c r="D56" i="2"/>
  <c r="N55" i="2"/>
  <c r="M55" i="2"/>
  <c r="L55" i="2"/>
  <c r="K55" i="2"/>
  <c r="J55" i="2"/>
  <c r="I55" i="2"/>
  <c r="H55" i="2"/>
  <c r="G55" i="2"/>
  <c r="F55" i="2"/>
  <c r="E55" i="2"/>
  <c r="D55" i="2"/>
  <c r="N54" i="2"/>
  <c r="M54" i="2"/>
  <c r="L54" i="2"/>
  <c r="K54" i="2"/>
  <c r="J54" i="2"/>
  <c r="I54" i="2"/>
  <c r="H54" i="2"/>
  <c r="G54" i="2"/>
  <c r="F54" i="2"/>
  <c r="E54" i="2"/>
  <c r="D54" i="2"/>
  <c r="N53" i="2"/>
  <c r="M53" i="2"/>
  <c r="L53" i="2"/>
  <c r="K53" i="2"/>
  <c r="J53" i="2"/>
  <c r="I53" i="2"/>
  <c r="H53" i="2"/>
  <c r="G53" i="2"/>
  <c r="F53" i="2"/>
  <c r="E53" i="2"/>
  <c r="D53" i="2"/>
  <c r="N52" i="2"/>
  <c r="M52" i="2"/>
  <c r="L52" i="2"/>
  <c r="K52" i="2"/>
  <c r="J52" i="2"/>
  <c r="I52" i="2"/>
  <c r="H52" i="2"/>
  <c r="G52" i="2"/>
  <c r="F52" i="2"/>
  <c r="E52" i="2"/>
  <c r="D52" i="2"/>
  <c r="N51" i="2"/>
  <c r="M51" i="2"/>
  <c r="L51" i="2"/>
  <c r="K51" i="2"/>
  <c r="J51" i="2"/>
  <c r="I51" i="2"/>
  <c r="H51" i="2"/>
  <c r="G51" i="2"/>
  <c r="F51" i="2"/>
  <c r="E51" i="2"/>
  <c r="D51" i="2"/>
  <c r="N50" i="2"/>
  <c r="M50" i="2"/>
  <c r="L50" i="2"/>
  <c r="K50" i="2"/>
  <c r="J50" i="2"/>
  <c r="I50" i="2"/>
  <c r="H50" i="2"/>
  <c r="G50" i="2"/>
  <c r="F50" i="2"/>
  <c r="E50" i="2"/>
  <c r="D50" i="2"/>
  <c r="N49" i="2"/>
  <c r="M49" i="2"/>
  <c r="L49" i="2"/>
  <c r="K49" i="2"/>
  <c r="J49" i="2"/>
  <c r="I49" i="2"/>
  <c r="H49" i="2"/>
  <c r="G49" i="2"/>
  <c r="F49" i="2"/>
  <c r="E49" i="2"/>
  <c r="D49" i="2"/>
  <c r="N48" i="2"/>
  <c r="M48" i="2"/>
  <c r="L48" i="2"/>
  <c r="K48" i="2"/>
  <c r="J48" i="2"/>
  <c r="I48" i="2"/>
  <c r="H48" i="2"/>
  <c r="G48" i="2"/>
  <c r="F48" i="2"/>
  <c r="E48" i="2"/>
  <c r="D48" i="2"/>
  <c r="N47" i="2"/>
  <c r="M47" i="2"/>
  <c r="L47" i="2"/>
  <c r="K47" i="2"/>
  <c r="J47" i="2"/>
  <c r="I47" i="2"/>
  <c r="H47" i="2"/>
  <c r="G47" i="2"/>
  <c r="F47" i="2"/>
  <c r="E47" i="2"/>
  <c r="D47" i="2"/>
  <c r="N46" i="2"/>
  <c r="M46" i="2"/>
  <c r="L46" i="2"/>
  <c r="K46" i="2"/>
  <c r="J46" i="2"/>
  <c r="I46" i="2"/>
  <c r="H46" i="2"/>
  <c r="G46" i="2"/>
  <c r="F46" i="2"/>
  <c r="E46" i="2"/>
  <c r="D46" i="2"/>
  <c r="N45" i="2"/>
  <c r="M45" i="2"/>
  <c r="L45" i="2"/>
  <c r="K45" i="2"/>
  <c r="J45" i="2"/>
  <c r="I45" i="2"/>
  <c r="H45" i="2"/>
  <c r="G45" i="2"/>
  <c r="F45" i="2"/>
  <c r="E45" i="2"/>
  <c r="D45" i="2"/>
  <c r="N44" i="2"/>
  <c r="M44" i="2"/>
  <c r="L44" i="2"/>
  <c r="K44" i="2"/>
  <c r="J44" i="2"/>
  <c r="I44" i="2"/>
  <c r="H44" i="2"/>
  <c r="G44" i="2"/>
  <c r="F44" i="2"/>
  <c r="E44" i="2"/>
  <c r="D44" i="2"/>
  <c r="N43" i="2"/>
  <c r="M43" i="2"/>
  <c r="L43" i="2"/>
  <c r="K43" i="2"/>
  <c r="J43" i="2"/>
  <c r="I43" i="2"/>
  <c r="H43" i="2"/>
  <c r="G43" i="2"/>
  <c r="F43" i="2"/>
  <c r="E43" i="2"/>
  <c r="D43" i="2"/>
  <c r="N42" i="2"/>
  <c r="M42" i="2"/>
  <c r="L42" i="2"/>
  <c r="K42" i="2"/>
  <c r="J42" i="2"/>
  <c r="I42" i="2"/>
  <c r="H42" i="2"/>
  <c r="G42" i="2"/>
  <c r="F42" i="2"/>
  <c r="E42" i="2"/>
  <c r="D42" i="2"/>
  <c r="N41" i="2"/>
  <c r="M41" i="2"/>
  <c r="L41" i="2"/>
  <c r="K41" i="2"/>
  <c r="J41" i="2"/>
  <c r="I41" i="2"/>
  <c r="H41" i="2"/>
  <c r="G41" i="2"/>
  <c r="F41" i="2"/>
  <c r="E41" i="2"/>
  <c r="D41" i="2"/>
  <c r="N40" i="2"/>
  <c r="M40" i="2"/>
  <c r="L40" i="2"/>
  <c r="K40" i="2"/>
  <c r="J40" i="2"/>
  <c r="I40" i="2"/>
  <c r="H40" i="2"/>
  <c r="G40" i="2"/>
  <c r="F40" i="2"/>
  <c r="E40" i="2"/>
  <c r="D40" i="2"/>
  <c r="N39" i="2"/>
  <c r="M39" i="2"/>
  <c r="L39" i="2"/>
  <c r="K39" i="2"/>
  <c r="J39" i="2"/>
  <c r="I39" i="2"/>
  <c r="H39" i="2"/>
  <c r="G39" i="2"/>
  <c r="F39" i="2"/>
  <c r="E39" i="2"/>
  <c r="D39" i="2"/>
  <c r="N38" i="2"/>
  <c r="M38" i="2"/>
  <c r="L38" i="2"/>
  <c r="K38" i="2"/>
  <c r="J38" i="2"/>
  <c r="I38" i="2"/>
  <c r="H38" i="2"/>
  <c r="G38" i="2"/>
  <c r="F38" i="2"/>
  <c r="E38" i="2"/>
  <c r="D38" i="2"/>
  <c r="N37" i="2"/>
  <c r="M37" i="2"/>
  <c r="L37" i="2"/>
  <c r="K37" i="2"/>
  <c r="J37" i="2"/>
  <c r="I37" i="2"/>
  <c r="H37" i="2"/>
  <c r="G37" i="2"/>
  <c r="F37" i="2"/>
  <c r="E37" i="2"/>
  <c r="D37" i="2"/>
  <c r="N36" i="2"/>
  <c r="M36" i="2"/>
  <c r="L36" i="2"/>
  <c r="K36" i="2"/>
  <c r="J36" i="2"/>
  <c r="I36" i="2"/>
  <c r="H36" i="2"/>
  <c r="G36" i="2"/>
  <c r="F36" i="2"/>
  <c r="E36" i="2"/>
  <c r="D36" i="2"/>
  <c r="N35" i="2"/>
  <c r="M35" i="2"/>
  <c r="L35" i="2"/>
  <c r="K35" i="2"/>
  <c r="J35" i="2"/>
  <c r="I35" i="2"/>
  <c r="H35" i="2"/>
  <c r="G35" i="2"/>
  <c r="F35" i="2"/>
  <c r="E35" i="2"/>
  <c r="D35" i="2"/>
  <c r="N34" i="2"/>
  <c r="M34" i="2"/>
  <c r="L34" i="2"/>
  <c r="K34" i="2"/>
  <c r="J34" i="2"/>
  <c r="I34" i="2"/>
  <c r="H34" i="2"/>
  <c r="G34" i="2"/>
  <c r="F34" i="2"/>
  <c r="E34" i="2"/>
  <c r="D34" i="2"/>
  <c r="N33" i="2"/>
  <c r="M33" i="2"/>
  <c r="L33" i="2"/>
  <c r="K33" i="2"/>
  <c r="J33" i="2"/>
  <c r="I33" i="2"/>
  <c r="H33" i="2"/>
  <c r="G33" i="2"/>
  <c r="F33" i="2"/>
  <c r="E33" i="2"/>
  <c r="D33" i="2"/>
  <c r="N32" i="2"/>
  <c r="M32" i="2"/>
  <c r="L32" i="2"/>
  <c r="K32" i="2"/>
  <c r="J32" i="2"/>
  <c r="I32" i="2"/>
  <c r="H32" i="2"/>
  <c r="G32" i="2"/>
  <c r="F32" i="2"/>
  <c r="E32" i="2"/>
  <c r="D32" i="2"/>
  <c r="N31" i="2"/>
  <c r="M31" i="2"/>
  <c r="L31" i="2"/>
  <c r="K31" i="2"/>
  <c r="J31" i="2"/>
  <c r="I31" i="2"/>
  <c r="H31" i="2"/>
  <c r="G31" i="2"/>
  <c r="F31" i="2"/>
  <c r="E31" i="2"/>
  <c r="D31" i="2"/>
  <c r="N30" i="2"/>
  <c r="M30" i="2"/>
  <c r="L30" i="2"/>
  <c r="K30" i="2"/>
  <c r="J30" i="2"/>
  <c r="I30" i="2"/>
  <c r="H30" i="2"/>
  <c r="G30" i="2"/>
  <c r="F30" i="2"/>
  <c r="E30" i="2"/>
  <c r="D30" i="2"/>
  <c r="N29" i="2"/>
  <c r="M29" i="2"/>
  <c r="L29" i="2"/>
  <c r="K29" i="2"/>
  <c r="J29" i="2"/>
  <c r="I29" i="2"/>
  <c r="H29" i="2"/>
  <c r="G29" i="2"/>
  <c r="F29" i="2"/>
  <c r="E29" i="2"/>
  <c r="D29" i="2"/>
  <c r="N28" i="2"/>
  <c r="M28" i="2"/>
  <c r="L28" i="2"/>
  <c r="K28" i="2"/>
  <c r="J28" i="2"/>
  <c r="I28" i="2"/>
  <c r="H28" i="2"/>
  <c r="G28" i="2"/>
  <c r="F28" i="2"/>
  <c r="E28" i="2"/>
  <c r="D28" i="2"/>
  <c r="N27" i="2"/>
  <c r="M27" i="2"/>
  <c r="L27" i="2"/>
  <c r="K27" i="2"/>
  <c r="J27" i="2"/>
  <c r="I27" i="2"/>
  <c r="H27" i="2"/>
  <c r="G27" i="2"/>
  <c r="F27" i="2"/>
  <c r="E27" i="2"/>
  <c r="D27" i="2"/>
  <c r="N26" i="2"/>
  <c r="M26" i="2"/>
  <c r="L26" i="2"/>
  <c r="K26" i="2"/>
  <c r="J26" i="2"/>
  <c r="I26" i="2"/>
  <c r="H26" i="2"/>
  <c r="G26" i="2"/>
  <c r="F26" i="2"/>
  <c r="E26" i="2"/>
  <c r="D26" i="2"/>
  <c r="N25" i="2"/>
  <c r="M25" i="2"/>
  <c r="L25" i="2"/>
  <c r="K25" i="2"/>
  <c r="J25" i="2"/>
  <c r="I25" i="2"/>
  <c r="H25" i="2"/>
  <c r="G25" i="2"/>
  <c r="F25" i="2"/>
  <c r="E25" i="2"/>
  <c r="D25" i="2"/>
  <c r="N24" i="2"/>
  <c r="M24" i="2"/>
  <c r="L24" i="2"/>
  <c r="K24" i="2"/>
  <c r="J24" i="2"/>
  <c r="I24" i="2"/>
  <c r="H24" i="2"/>
  <c r="G24" i="2"/>
  <c r="F24" i="2"/>
  <c r="E24" i="2"/>
  <c r="D24" i="2"/>
  <c r="N23" i="2"/>
  <c r="M23" i="2"/>
  <c r="L23" i="2"/>
  <c r="K23" i="2"/>
  <c r="J23" i="2"/>
  <c r="I23" i="2"/>
  <c r="H23" i="2"/>
  <c r="G23" i="2"/>
  <c r="F23" i="2"/>
  <c r="E23" i="2"/>
  <c r="D23" i="2"/>
  <c r="N22" i="2"/>
  <c r="M22" i="2"/>
  <c r="L22" i="2"/>
  <c r="K22" i="2"/>
  <c r="J22" i="2"/>
  <c r="I22" i="2"/>
  <c r="H22" i="2"/>
  <c r="G22" i="2"/>
  <c r="F22" i="2"/>
  <c r="E22" i="2"/>
  <c r="D22" i="2"/>
  <c r="N21" i="2"/>
  <c r="M21" i="2"/>
  <c r="L21" i="2"/>
  <c r="K21" i="2"/>
  <c r="J21" i="2"/>
  <c r="I21" i="2"/>
  <c r="H21" i="2"/>
  <c r="G21" i="2"/>
  <c r="F21" i="2"/>
  <c r="E21" i="2"/>
  <c r="D21" i="2"/>
  <c r="N20" i="2"/>
  <c r="M20" i="2"/>
  <c r="L20" i="2"/>
  <c r="K20" i="2"/>
  <c r="J20" i="2"/>
  <c r="I20" i="2"/>
  <c r="H20" i="2"/>
  <c r="G20" i="2"/>
  <c r="F20" i="2"/>
  <c r="E20" i="2"/>
  <c r="D20" i="2"/>
  <c r="N19" i="2"/>
  <c r="M19" i="2"/>
  <c r="L19" i="2"/>
  <c r="K19" i="2"/>
  <c r="J19" i="2"/>
  <c r="I19" i="2"/>
  <c r="H19" i="2"/>
  <c r="G19" i="2"/>
  <c r="F19" i="2"/>
  <c r="E19" i="2"/>
  <c r="D19" i="2"/>
  <c r="N18" i="2"/>
  <c r="M18" i="2"/>
  <c r="L18" i="2"/>
  <c r="K18" i="2"/>
  <c r="J18" i="2"/>
  <c r="I18" i="2"/>
  <c r="H18" i="2"/>
  <c r="G18" i="2"/>
  <c r="F18" i="2"/>
  <c r="E18" i="2"/>
  <c r="D18" i="2"/>
  <c r="N17" i="2"/>
  <c r="M17" i="2"/>
  <c r="L17" i="2"/>
  <c r="K17" i="2"/>
  <c r="J17" i="2"/>
  <c r="I17" i="2"/>
  <c r="H17" i="2"/>
  <c r="G17" i="2"/>
  <c r="F17" i="2"/>
  <c r="E17" i="2"/>
  <c r="D17" i="2"/>
  <c r="N16" i="2"/>
  <c r="M16" i="2"/>
  <c r="L16" i="2"/>
  <c r="K16" i="2"/>
  <c r="J16" i="2"/>
  <c r="I16" i="2"/>
  <c r="H16" i="2"/>
  <c r="G16" i="2"/>
  <c r="F16" i="2"/>
  <c r="E16" i="2"/>
  <c r="D16" i="2"/>
  <c r="N15" i="2"/>
  <c r="M15" i="2"/>
  <c r="L15" i="2"/>
  <c r="K15" i="2"/>
  <c r="J15" i="2"/>
  <c r="I15" i="2"/>
  <c r="H15" i="2"/>
  <c r="G15" i="2"/>
  <c r="F15" i="2"/>
  <c r="E15" i="2"/>
  <c r="D15" i="2"/>
  <c r="N14" i="2"/>
  <c r="M14" i="2"/>
  <c r="L14" i="2"/>
  <c r="K14" i="2"/>
  <c r="J14" i="2"/>
  <c r="I14" i="2"/>
  <c r="H14" i="2"/>
  <c r="G14" i="2"/>
  <c r="F14" i="2"/>
  <c r="E14" i="2"/>
  <c r="D14" i="2"/>
  <c r="N13" i="2"/>
  <c r="M13" i="2"/>
  <c r="L13" i="2"/>
  <c r="K13" i="2"/>
  <c r="J13" i="2"/>
  <c r="I13" i="2"/>
  <c r="H13" i="2"/>
  <c r="G13" i="2"/>
  <c r="F13" i="2"/>
  <c r="E13" i="2"/>
  <c r="D13" i="2"/>
  <c r="N12" i="2" l="1"/>
  <c r="F12" i="2"/>
  <c r="F64" i="2" s="1"/>
  <c r="B69" i="2" s="1"/>
  <c r="M12" i="2"/>
  <c r="J12" i="2"/>
  <c r="J64" i="2" s="1"/>
  <c r="E12" i="2"/>
  <c r="E64" i="2" s="1"/>
  <c r="O62" i="2"/>
  <c r="G12" i="2"/>
  <c r="G64" i="2" s="1"/>
  <c r="B70" i="2" s="1"/>
  <c r="O26" i="2"/>
  <c r="O27" i="2"/>
  <c r="O49" i="2"/>
  <c r="O60" i="2"/>
  <c r="O34" i="2"/>
  <c r="O42" i="2"/>
  <c r="L12" i="2"/>
  <c r="L64" i="2" s="1"/>
  <c r="B75" i="2" s="1"/>
  <c r="O51" i="2"/>
  <c r="O24" i="2"/>
  <c r="O32" i="2"/>
  <c r="O40" i="2"/>
  <c r="O48" i="2"/>
  <c r="O17" i="2"/>
  <c r="O25" i="2"/>
  <c r="O57" i="2"/>
  <c r="O15" i="2"/>
  <c r="O23" i="2"/>
  <c r="O31" i="2"/>
  <c r="D12" i="2"/>
  <c r="D64" i="2" s="1"/>
  <c r="B67" i="2" s="1"/>
  <c r="O19" i="2"/>
  <c r="K12" i="2"/>
  <c r="K64" i="2" s="1"/>
  <c r="B74" i="2" s="1"/>
  <c r="O18" i="2"/>
  <c r="O35" i="2"/>
  <c r="O41" i="2"/>
  <c r="O59" i="2"/>
  <c r="O58" i="2" s="1"/>
  <c r="O14" i="2"/>
  <c r="O22" i="2"/>
  <c r="O30" i="2"/>
  <c r="O38" i="2"/>
  <c r="O46" i="2"/>
  <c r="O54" i="2"/>
  <c r="I12" i="2"/>
  <c r="I64" i="2" s="1"/>
  <c r="AB54" i="2" s="1"/>
  <c r="O39" i="2"/>
  <c r="O47" i="2"/>
  <c r="O55" i="2"/>
  <c r="O63" i="2"/>
  <c r="O20" i="2"/>
  <c r="O28" i="2"/>
  <c r="O36" i="2"/>
  <c r="O44" i="2"/>
  <c r="O52" i="2"/>
  <c r="H12" i="2"/>
  <c r="H64" i="2" s="1"/>
  <c r="B71" i="2" s="1"/>
  <c r="O37" i="2"/>
  <c r="O45" i="2"/>
  <c r="M64" i="2"/>
  <c r="B76" i="2" s="1"/>
  <c r="O56" i="2"/>
  <c r="O13" i="2"/>
  <c r="O29" i="2"/>
  <c r="O53" i="2"/>
  <c r="O61" i="2" l="1"/>
  <c r="AB52" i="2"/>
  <c r="O43" i="2"/>
  <c r="AB55" i="2"/>
  <c r="O12" i="2"/>
  <c r="O21" i="2"/>
  <c r="O50" i="2"/>
  <c r="B72" i="2"/>
  <c r="O16" i="2"/>
  <c r="O33" i="2"/>
  <c r="AB53" i="2"/>
  <c r="B73" i="2"/>
  <c r="O64" i="2" l="1"/>
  <c r="B78" i="2" s="1"/>
  <c r="B77" i="2" l="1"/>
  <c r="O45" i="1"/>
  <c r="O64" i="1"/>
  <c r="O63" i="1"/>
  <c r="O61" i="1"/>
  <c r="O60" i="1"/>
  <c r="O53" i="1"/>
  <c r="O54" i="1"/>
  <c r="O55" i="1"/>
  <c r="O56" i="1"/>
  <c r="O57" i="1"/>
  <c r="O58" i="1"/>
  <c r="O52" i="1"/>
  <c r="O46" i="1"/>
  <c r="O47" i="1"/>
  <c r="O48" i="1"/>
  <c r="O49" i="1"/>
  <c r="O50" i="1"/>
  <c r="O36" i="1"/>
  <c r="O37" i="1"/>
  <c r="O38" i="1"/>
  <c r="O39" i="1"/>
  <c r="O40" i="1"/>
  <c r="O41" i="1"/>
  <c r="O42" i="1"/>
  <c r="O43" i="1"/>
  <c r="O35" i="1"/>
  <c r="O24" i="1"/>
  <c r="O25" i="1"/>
  <c r="O26" i="1"/>
  <c r="O27" i="1"/>
  <c r="O28" i="1"/>
  <c r="O29" i="1"/>
  <c r="O30" i="1"/>
  <c r="O31" i="1"/>
  <c r="O32" i="1"/>
  <c r="O33" i="1"/>
  <c r="O23" i="1"/>
  <c r="O19" i="1"/>
  <c r="O20" i="1"/>
  <c r="O21" i="1"/>
  <c r="O18" i="1"/>
  <c r="O14" i="1"/>
  <c r="O15" i="1"/>
  <c r="O16" i="1"/>
  <c r="O13" i="1"/>
  <c r="D17" i="1"/>
  <c r="E17" i="1"/>
  <c r="F17" i="1"/>
  <c r="G17" i="1"/>
  <c r="H17" i="1"/>
  <c r="I17" i="1"/>
  <c r="J17" i="1"/>
  <c r="K17" i="1"/>
  <c r="L17" i="1"/>
  <c r="M17" i="1"/>
  <c r="D22" i="1"/>
  <c r="E22" i="1"/>
  <c r="F22" i="1"/>
  <c r="G22" i="1"/>
  <c r="H22" i="1"/>
  <c r="I22" i="1"/>
  <c r="J22" i="1"/>
  <c r="K22" i="1"/>
  <c r="L22" i="1"/>
  <c r="M22" i="1"/>
  <c r="D34" i="1"/>
  <c r="E34" i="1"/>
  <c r="F34" i="1"/>
  <c r="G34" i="1"/>
  <c r="H34" i="1"/>
  <c r="I34" i="1"/>
  <c r="J34" i="1"/>
  <c r="K34" i="1"/>
  <c r="L34" i="1"/>
  <c r="M34" i="1"/>
  <c r="D44" i="1"/>
  <c r="E44" i="1"/>
  <c r="F44" i="1"/>
  <c r="G44" i="1"/>
  <c r="H44" i="1"/>
  <c r="I44" i="1"/>
  <c r="J44" i="1"/>
  <c r="K44" i="1"/>
  <c r="L44" i="1"/>
  <c r="M44" i="1"/>
  <c r="D51" i="1"/>
  <c r="E51" i="1"/>
  <c r="F51" i="1"/>
  <c r="G51" i="1"/>
  <c r="H51" i="1"/>
  <c r="I51" i="1"/>
  <c r="J51" i="1"/>
  <c r="K51" i="1"/>
  <c r="L51" i="1"/>
  <c r="M51" i="1"/>
  <c r="D59" i="1"/>
  <c r="E59" i="1"/>
  <c r="F59" i="1"/>
  <c r="G59" i="1"/>
  <c r="H59" i="1"/>
  <c r="I59" i="1"/>
  <c r="J59" i="1"/>
  <c r="K59" i="1"/>
  <c r="L59" i="1"/>
  <c r="M59" i="1"/>
  <c r="D62" i="1"/>
  <c r="E62" i="1"/>
  <c r="F62" i="1"/>
  <c r="G62" i="1"/>
  <c r="H62" i="1"/>
  <c r="I62" i="1"/>
  <c r="J62" i="1"/>
  <c r="K62" i="1"/>
  <c r="L62" i="1"/>
  <c r="M62" i="1"/>
  <c r="L12" i="1"/>
  <c r="I12" i="1"/>
  <c r="N12" i="1"/>
  <c r="N65" i="1" s="1"/>
  <c r="F12" i="1"/>
  <c r="J12" i="1"/>
  <c r="D12" i="1"/>
  <c r="E12" i="1"/>
  <c r="G12" i="1"/>
  <c r="K12" i="1"/>
  <c r="M12" i="1"/>
  <c r="G65" i="1" l="1"/>
  <c r="B71" i="1" s="1"/>
  <c r="O62" i="1"/>
  <c r="O17" i="1"/>
  <c r="O44" i="1"/>
  <c r="O51" i="1"/>
  <c r="O22" i="1"/>
  <c r="D65" i="1"/>
  <c r="R54" i="1" s="1"/>
  <c r="O34" i="1"/>
  <c r="M65" i="1"/>
  <c r="B77" i="1" s="1"/>
  <c r="I65" i="1"/>
  <c r="B73" i="1" s="1"/>
  <c r="E65" i="1"/>
  <c r="K65" i="1"/>
  <c r="B75" i="1" s="1"/>
  <c r="L65" i="1"/>
  <c r="B76" i="1" s="1"/>
  <c r="O12" i="1"/>
  <c r="O59" i="1"/>
  <c r="J65" i="1"/>
  <c r="B74" i="1" s="1"/>
  <c r="B70" i="1"/>
  <c r="H12" i="1"/>
  <c r="H65" i="1" s="1"/>
  <c r="B72" i="1" s="1"/>
  <c r="B69" i="1"/>
  <c r="R56" i="1" l="1"/>
  <c r="B68" i="1"/>
  <c r="O65" i="1"/>
  <c r="B79" i="1" s="1"/>
  <c r="R57" i="1"/>
  <c r="R55" i="1"/>
  <c r="B78" i="1"/>
</calcChain>
</file>

<file path=xl/sharedStrings.xml><?xml version="1.0" encoding="utf-8"?>
<sst xmlns="http://schemas.openxmlformats.org/spreadsheetml/2006/main" count="393" uniqueCount="95">
  <si>
    <t>Dirección Central de Policía de Turismo</t>
  </si>
  <si>
    <t>Creada el 17 de junio del ano 1975</t>
  </si>
  <si>
    <t>Departamento de Estadística</t>
  </si>
  <si>
    <t xml:space="preserve">Informe Diario de Gestión Preventiva </t>
  </si>
  <si>
    <t>Direcciones Regionales / Sección Turística</t>
  </si>
  <si>
    <t>Cal. de
Gestion</t>
  </si>
  <si>
    <r>
      <rPr>
        <b/>
        <sz val="38"/>
        <color rgb="FFFFFFFF"/>
        <rFont val="Calibri Light"/>
        <family val="2"/>
        <scheme val="major"/>
      </rPr>
      <t>Patrullajes Preventivos</t>
    </r>
  </si>
  <si>
    <t>Motocicletas Depuradas</t>
  </si>
  <si>
    <t>Motocicletas Retenidas</t>
  </si>
  <si>
    <t>Vehículos Depurados</t>
  </si>
  <si>
    <t>Personas Depuradas</t>
  </si>
  <si>
    <r>
      <rPr>
        <b/>
        <sz val="38"/>
        <color rgb="FFFFFFFF"/>
        <rFont val="Calibri Light"/>
        <family val="2"/>
        <scheme val="major"/>
      </rPr>
      <t>Personas Detenidas</t>
    </r>
  </si>
  <si>
    <t>Cantidad de Asistencia Brindada a Extranjeros</t>
  </si>
  <si>
    <t>Extranjeros Beneficiados en Asistencias</t>
  </si>
  <si>
    <t>Cantidad de Asistencia Brindada a Dominicanos</t>
  </si>
  <si>
    <t>Dominicanos Beneficiados en Asistencias</t>
  </si>
  <si>
    <t>Crucerístas Beneficiados</t>
  </si>
  <si>
    <t>Total de Turístas Beneficiados</t>
  </si>
  <si>
    <t>Dirección Reg. Zona Metropolitana</t>
  </si>
  <si>
    <t>Ciudad Colonial</t>
  </si>
  <si>
    <t xml:space="preserve">● </t>
  </si>
  <si>
    <t xml:space="preserve">▼ </t>
  </si>
  <si>
    <t>▼</t>
  </si>
  <si>
    <t>Módulo Zona Colonial</t>
  </si>
  <si>
    <t xml:space="preserve">Zona Metropolitana </t>
  </si>
  <si>
    <t>AIJB</t>
  </si>
  <si>
    <t>Dirección Reg. Zona Este</t>
  </si>
  <si>
    <t>Zona Oriental</t>
  </si>
  <si>
    <t>AILA</t>
  </si>
  <si>
    <t>Boca Chica</t>
  </si>
  <si>
    <t>Juan Dolio</t>
  </si>
  <si>
    <t>Dirección Reg. Este</t>
  </si>
  <si>
    <t>La Romana</t>
  </si>
  <si>
    <t>AILR</t>
  </si>
  <si>
    <t>Bayahíbe</t>
  </si>
  <si>
    <t>Boca de Yuma *</t>
  </si>
  <si>
    <t>Higüey</t>
  </si>
  <si>
    <t>Bávaro</t>
  </si>
  <si>
    <t>Uvero Alto</t>
  </si>
  <si>
    <t>AIPC</t>
  </si>
  <si>
    <t>Cabeza de Toro</t>
  </si>
  <si>
    <t>Miches *</t>
  </si>
  <si>
    <t>Sabana de la Mar *</t>
  </si>
  <si>
    <t xml:space="preserve">Dirección Reg. Cibao Central </t>
  </si>
  <si>
    <t>La Vega</t>
  </si>
  <si>
    <t>Santo Cerro</t>
  </si>
  <si>
    <t xml:space="preserve">Jarabacoa </t>
  </si>
  <si>
    <t>Constanza</t>
  </si>
  <si>
    <t>Santiago *</t>
  </si>
  <si>
    <t>AIC *</t>
  </si>
  <si>
    <t>Bonao *</t>
  </si>
  <si>
    <t>Montecristi *</t>
  </si>
  <si>
    <t>San José de las Matas*</t>
  </si>
  <si>
    <t>Dirección Reg. Cibao Norte</t>
  </si>
  <si>
    <t>Puerto Plata</t>
  </si>
  <si>
    <t>Luperón*</t>
  </si>
  <si>
    <t>Cabarete</t>
  </si>
  <si>
    <t>AIGGL *</t>
  </si>
  <si>
    <t>Playa Dorada*</t>
  </si>
  <si>
    <t>Sosúa</t>
  </si>
  <si>
    <t>Dirección Reg. Nordeste</t>
  </si>
  <si>
    <t>Nagua</t>
  </si>
  <si>
    <t xml:space="preserve">Rio San Juan </t>
  </si>
  <si>
    <t>Cabrera</t>
  </si>
  <si>
    <t>Operatividad</t>
  </si>
  <si>
    <t xml:space="preserve">Samaná </t>
  </si>
  <si>
    <t>Depuraciones</t>
  </si>
  <si>
    <t>AI. El Catey *</t>
  </si>
  <si>
    <t>Detenidos</t>
  </si>
  <si>
    <t>Las Terrenas</t>
  </si>
  <si>
    <t>Operatividad por Asistencias</t>
  </si>
  <si>
    <t>Las Galeras *</t>
  </si>
  <si>
    <t>Dirección Reg. Sur Central</t>
  </si>
  <si>
    <t>San Cristóbal</t>
  </si>
  <si>
    <t xml:space="preserve">Salinas Bani </t>
  </si>
  <si>
    <t xml:space="preserve">Dirección Reg. Sur </t>
  </si>
  <si>
    <t>Barahona</t>
  </si>
  <si>
    <t>Paraíso</t>
  </si>
  <si>
    <t>Total General</t>
  </si>
  <si>
    <t>Mapa de incidencias por delitos contra turistas extranjeros no residentes.</t>
  </si>
  <si>
    <t>Informe correspondientes al mes de agosto del 2023.</t>
  </si>
  <si>
    <t>Personas Detenidas</t>
  </si>
  <si>
    <t>Informe correspondientes al mes de Julio del 2023.</t>
  </si>
  <si>
    <t>Informe correspondiente al mes de septiembre del 2023.</t>
  </si>
  <si>
    <t xml:space="preserve">Patrullaje preventivos </t>
  </si>
  <si>
    <t>Personas Depueradas</t>
  </si>
  <si>
    <t>Cantidad de Asistencias Brindadas a Extranjeros</t>
  </si>
  <si>
    <t>Cantidad de Asistencias Brindadas a Dominicanos</t>
  </si>
  <si>
    <t>Cruceristas Beneficiados</t>
  </si>
  <si>
    <t>VARIABLE</t>
  </si>
  <si>
    <t>DIRECCIÓN CENTRAL DE POLICÍA DE TURISMO (POLITUR)</t>
  </si>
  <si>
    <t>Creada el 1 de junio de 1975</t>
  </si>
  <si>
    <t xml:space="preserve">DEPARTAMENTO DE ESTADÍSTICAS </t>
  </si>
  <si>
    <t>Informe de Gestión Preventiva 3er trimestre 2023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</si>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</sst>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60"/>
      <name val="Arial"/>
      <family val="2"/>
    </font>
    <font>
      <b/>
      <sz val="48"/>
      <color theme="1"/>
      <name val="Tahoma"/>
      <family val="2"/>
    </font>
    <font>
      <sz val="48"/>
      <color theme="1"/>
      <name val="Tahoma"/>
      <family val="2"/>
    </font>
    <font>
      <b/>
      <sz val="90"/>
      <name val="Calibri Light"/>
      <family val="2"/>
      <scheme val="major"/>
    </font>
    <font>
      <b/>
      <sz val="100"/>
      <name val="Calibri Light"/>
      <family val="2"/>
      <scheme val="major"/>
    </font>
    <font>
      <b/>
      <sz val="48"/>
      <color rgb="FFFFFFFF"/>
      <name val="Calibri Light"/>
      <family val="2"/>
      <scheme val="major"/>
    </font>
    <font>
      <b/>
      <sz val="48"/>
      <name val="Calibri Light"/>
      <family val="2"/>
      <scheme val="major"/>
    </font>
    <font>
      <b/>
      <sz val="38"/>
      <color rgb="FFFFFFFF"/>
      <name val="Calibri Light"/>
      <family val="2"/>
      <scheme val="major"/>
    </font>
    <font>
      <b/>
      <sz val="48"/>
      <color theme="0"/>
      <name val="Calibri Light"/>
      <family val="2"/>
      <scheme val="major"/>
    </font>
    <font>
      <sz val="11"/>
      <color theme="1"/>
      <name val="Times New Roman"/>
      <family val="1"/>
    </font>
    <font>
      <sz val="78"/>
      <color rgb="FF00B050"/>
      <name val="Times New Roman"/>
      <family val="1"/>
    </font>
    <font>
      <sz val="58"/>
      <color rgb="FFFFFF00"/>
      <name val="Times New Roman"/>
      <family val="1"/>
    </font>
    <font>
      <sz val="58"/>
      <color rgb="FFC00000"/>
      <name val="Times New Roman"/>
      <family val="1"/>
    </font>
    <font>
      <sz val="48"/>
      <name val="Calibri Light"/>
      <family val="2"/>
      <scheme val="major"/>
    </font>
    <font>
      <b/>
      <sz val="48"/>
      <name val="Arial"/>
      <family val="2"/>
    </font>
    <font>
      <sz val="14"/>
      <color theme="1"/>
      <name val="Arial"/>
      <family val="2"/>
    </font>
    <font>
      <b/>
      <sz val="72"/>
      <name val="Arial"/>
      <family val="2"/>
    </font>
    <font>
      <sz val="8"/>
      <color rgb="FF008000"/>
      <name val="Verdana"/>
      <family val="1"/>
    </font>
    <font>
      <b/>
      <sz val="100"/>
      <name val="Arial"/>
      <family val="2"/>
    </font>
    <font>
      <b/>
      <sz val="70"/>
      <color theme="1"/>
      <name val="Arial"/>
      <family val="2"/>
    </font>
    <font>
      <sz val="72"/>
      <color theme="1"/>
      <name val="Arial"/>
      <family val="2"/>
    </font>
    <font>
      <u/>
      <sz val="11"/>
      <color theme="10"/>
      <name val="Calibri"/>
      <family val="2"/>
      <scheme val="minor"/>
    </font>
    <font>
      <sz val="70"/>
      <color theme="1"/>
      <name val="Arial"/>
      <family val="2"/>
    </font>
    <font>
      <sz val="11"/>
      <color theme="1"/>
      <name val="Arial"/>
      <family val="2"/>
    </font>
    <font>
      <sz val="11"/>
      <name val="Tahoma"/>
      <family val="2"/>
    </font>
    <font>
      <b/>
      <sz val="72"/>
      <color theme="1"/>
      <name val="Arial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b/>
      <sz val="13.5"/>
      <color theme="1"/>
      <name val="Tahoma"/>
      <family val="2"/>
    </font>
    <font>
      <sz val="14"/>
      <color theme="0"/>
      <name val="Tahoma"/>
      <family val="2"/>
    </font>
    <font>
      <b/>
      <sz val="14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1F5F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164" fontId="11" fillId="3" borderId="7" xfId="0" applyNumberFormat="1" applyFont="1" applyFill="1" applyBorder="1" applyAlignment="1">
      <alignment horizontal="center" vertical="center"/>
    </xf>
    <xf numFmtId="0" fontId="12" fillId="0" borderId="0" xfId="0" applyFont="1"/>
    <xf numFmtId="0" fontId="9" fillId="0" borderId="7" xfId="0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1" fillId="3" borderId="7" xfId="0" quotePrefix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9" fillId="4" borderId="7" xfId="0" applyFont="1" applyFill="1" applyBorder="1" applyAlignment="1">
      <alignment horizontal="center" vertical="center"/>
    </xf>
    <xf numFmtId="0" fontId="0" fillId="4" borderId="0" xfId="0" applyFill="1"/>
    <xf numFmtId="0" fontId="17" fillId="0" borderId="7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/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1" applyFill="1" applyBorder="1" applyAlignment="1">
      <alignment vertical="center" wrapText="1"/>
    </xf>
    <xf numFmtId="0" fontId="25" fillId="0" borderId="0" xfId="0" applyFont="1" applyAlignment="1">
      <alignment horizontal="justify" vertical="top" wrapText="1"/>
    </xf>
    <xf numFmtId="0" fontId="26" fillId="0" borderId="0" xfId="0" applyFont="1"/>
    <xf numFmtId="0" fontId="25" fillId="0" borderId="0" xfId="0" applyFont="1"/>
    <xf numFmtId="0" fontId="27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top" wrapText="1"/>
    </xf>
    <xf numFmtId="9" fontId="25" fillId="0" borderId="0" xfId="2" applyFont="1"/>
    <xf numFmtId="9" fontId="27" fillId="0" borderId="0" xfId="2" applyFont="1" applyAlignment="1">
      <alignment horizontal="center" vertical="center" wrapText="1"/>
    </xf>
    <xf numFmtId="9" fontId="0" fillId="0" borderId="0" xfId="2" applyFont="1"/>
    <xf numFmtId="0" fontId="22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9" fontId="25" fillId="0" borderId="0" xfId="3" applyFont="1"/>
    <xf numFmtId="9" fontId="27" fillId="0" borderId="0" xfId="3" applyFont="1" applyAlignment="1">
      <alignment horizontal="center" vertical="center" wrapText="1"/>
    </xf>
    <xf numFmtId="9" fontId="0" fillId="0" borderId="0" xfId="3" applyFont="1"/>
    <xf numFmtId="0" fontId="0" fillId="0" borderId="0" xfId="0" applyAlignment="1">
      <alignment vertical="top"/>
    </xf>
    <xf numFmtId="0" fontId="30" fillId="0" borderId="7" xfId="0" applyFont="1" applyBorder="1"/>
    <xf numFmtId="0" fontId="33" fillId="5" borderId="7" xfId="0" applyFont="1" applyFill="1" applyBorder="1" applyAlignment="1">
      <alignment vertical="top" wrapText="1"/>
    </xf>
    <xf numFmtId="0" fontId="33" fillId="5" borderId="7" xfId="0" applyFont="1" applyFill="1" applyBorder="1" applyAlignment="1">
      <alignment wrapText="1"/>
    </xf>
    <xf numFmtId="0" fontId="34" fillId="6" borderId="7" xfId="0" applyFont="1" applyFill="1" applyBorder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justify" vertical="top" wrapText="1"/>
    </xf>
    <xf numFmtId="0" fontId="22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top" wrapText="1"/>
    </xf>
    <xf numFmtId="0" fontId="22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Porcentaje 2" xfId="2" xr:uid="{FFD348AC-4E54-4375-A667-A83DB605C99A}"/>
    <cellStyle name="Porcentaje 2 2" xfId="3" xr:uid="{C826D39A-A479-476E-AC00-174E2E999B3F}"/>
  </cellStyles>
  <dxfs count="60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strike val="0"/>
        <u val="none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strike val="0"/>
        <u val="none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strike val="0"/>
        <u val="none"/>
        <color rgb="FF00B050"/>
      </font>
    </dxf>
    <dxf>
      <font>
        <b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rgb="FFFFFFFF"/>
        <name val="Calibri Light"/>
        <scheme val="major"/>
      </font>
      <fill>
        <patternFill patternType="solid">
          <fgColor indexed="64"/>
          <bgColor rgb="FF001F5F"/>
        </patternFill>
      </fill>
      <alignment horizontal="center" vertical="center" textRotation="0" wrapText="1" indent="0" justifyLastLine="0" shrinkToFit="0" readingOrder="0"/>
    </dxf>
    <dxf>
      <font>
        <b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rgb="FFFFFFFF"/>
        <name val="Calibri Light"/>
        <scheme val="major"/>
      </font>
      <fill>
        <patternFill patternType="solid">
          <fgColor indexed="64"/>
          <bgColor rgb="FF001F5F"/>
        </patternFill>
      </fill>
      <alignment horizontal="center" vertical="center" textRotation="0" wrapText="1" indent="0" justifyLastLine="0" shrinkToFit="0" readingOrder="0"/>
    </dxf>
    <dxf>
      <font>
        <b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numFmt numFmtId="164" formatCode="_(* #,##0_);_(* \(#,##0\);_(* &quot;-&quot;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Calibri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rgb="FFFFFFFF"/>
        <name val="Calibri Light"/>
        <scheme val="major"/>
      </font>
      <fill>
        <patternFill patternType="solid">
          <fgColor indexed="64"/>
          <bgColor rgb="FF001F5F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8.1086983603317994E-2"/>
          <c:y val="4.664723032069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6017526450764847"/>
          <c:y val="4.9509729651140547E-2"/>
          <c:w val="0.57790060612308891"/>
          <c:h val="0.95049027034885947"/>
        </c:manualLayout>
      </c:layout>
      <c:doughnutChart>
        <c:varyColors val="1"/>
        <c:ser>
          <c:idx val="0"/>
          <c:order val="0"/>
          <c:tx>
            <c:v>Gestion Preventiva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02-474B-91D5-A2353EB082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02-474B-91D5-A2353EB082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02-474B-91D5-A2353EB082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02-474B-91D5-A2353EB08236}"/>
              </c:ext>
            </c:extLst>
          </c:dPt>
          <c:dLbls>
            <c:dLbl>
              <c:idx val="0"/>
              <c:layout>
                <c:manualLayout>
                  <c:x val="-0.15354966472071516"/>
                  <c:y val="0.186214350757175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36768174027346"/>
                      <c:h val="8.72983479105928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C02-474B-91D5-A2353EB08236}"/>
                </c:ext>
              </c:extLst>
            </c:dLbl>
            <c:dLbl>
              <c:idx val="1"/>
              <c:layout>
                <c:manualLayout>
                  <c:x val="5.8513215717102465E-3"/>
                  <c:y val="0.306914403556698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784235644848808"/>
                      <c:h val="7.36929057337220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C02-474B-91D5-A2353EB08236}"/>
                </c:ext>
              </c:extLst>
            </c:dLbl>
            <c:dLbl>
              <c:idx val="2"/>
              <c:layout>
                <c:manualLayout>
                  <c:x val="0.12624336851510568"/>
                  <c:y val="-0.113186030317638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916019090085"/>
                      <c:h val="0.16115646258503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C02-474B-91D5-A2353EB08236}"/>
                </c:ext>
              </c:extLst>
            </c:dLbl>
            <c:dLbl>
              <c:idx val="3"/>
              <c:layout>
                <c:manualLayout>
                  <c:x val="-0.34158874269194256"/>
                  <c:y val="-4.16883221229999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18073722781377"/>
                      <c:h val="0.15605327395300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C02-474B-91D5-A2353EB08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7620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Julio!$AA$52:$AA$55</c:f>
              <c:strCache>
                <c:ptCount val="4"/>
                <c:pt idx="0">
                  <c:v>Operatividad</c:v>
                </c:pt>
                <c:pt idx="1">
                  <c:v>Depuraciones</c:v>
                </c:pt>
                <c:pt idx="2">
                  <c:v>Detenidos</c:v>
                </c:pt>
                <c:pt idx="3">
                  <c:v>Operatividad por Asistencias</c:v>
                </c:pt>
              </c:strCache>
            </c:strRef>
          </c:cat>
          <c:val>
            <c:numRef>
              <c:f>Julio!$AB$52:$AB$55</c:f>
              <c:numCache>
                <c:formatCode>_(* #,##0_);_(* \(#,##0\);_(* "-"_);_(@_)</c:formatCode>
                <c:ptCount val="4"/>
                <c:pt idx="0">
                  <c:v>9346</c:v>
                </c:pt>
                <c:pt idx="1">
                  <c:v>34059</c:v>
                </c:pt>
                <c:pt idx="2">
                  <c:v>546</c:v>
                </c:pt>
                <c:pt idx="3">
                  <c:v>242973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02-474B-91D5-A2353EB0823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925783213268542E-2"/>
          <c:y val="0.16619047619047619"/>
          <c:w val="0.27176755115103252"/>
          <c:h val="0.3727087685467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4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7993693914283629E-2"/>
          <c:y val="4.9562682215743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6017526450764847"/>
          <c:y val="4.9509729651140547E-2"/>
          <c:w val="0.57790060612308891"/>
          <c:h val="0.95049027034885947"/>
        </c:manualLayout>
      </c:layout>
      <c:doughnutChart>
        <c:varyColors val="1"/>
        <c:ser>
          <c:idx val="0"/>
          <c:order val="0"/>
          <c:tx>
            <c:v>Gestion Preventiva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97-4695-A3C6-DC201D2273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97-4695-A3C6-DC201D2273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97-4695-A3C6-DC201D2273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97-4695-A3C6-DC201D227329}"/>
              </c:ext>
            </c:extLst>
          </c:dPt>
          <c:dLbls>
            <c:dLbl>
              <c:idx val="0"/>
              <c:layout>
                <c:manualLayout>
                  <c:x val="-0.15354966472071516"/>
                  <c:y val="0.186214350757175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36768174027346"/>
                      <c:h val="8.72983479105928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797-4695-A3C6-DC201D227329}"/>
                </c:ext>
              </c:extLst>
            </c:dLbl>
            <c:dLbl>
              <c:idx val="1"/>
              <c:layout>
                <c:manualLayout>
                  <c:x val="5.8513215717102465E-3"/>
                  <c:y val="0.306914403556698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784235644848808"/>
                      <c:h val="7.36929057337220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797-4695-A3C6-DC201D227329}"/>
                </c:ext>
              </c:extLst>
            </c:dLbl>
            <c:dLbl>
              <c:idx val="2"/>
              <c:layout>
                <c:manualLayout>
                  <c:x val="0.12624336851510568"/>
                  <c:y val="-0.113186030317638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916019090085"/>
                      <c:h val="0.16115646258503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797-4695-A3C6-DC201D227329}"/>
                </c:ext>
              </c:extLst>
            </c:dLbl>
            <c:dLbl>
              <c:idx val="3"/>
              <c:layout>
                <c:manualLayout>
                  <c:x val="-0.25530078482415558"/>
                  <c:y val="0.5501484125708776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18073722781377"/>
                      <c:h val="0.15605327395300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797-4695-A3C6-DC201D2273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7620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Agosto!$Q$54:$Q$57</c:f>
              <c:strCache>
                <c:ptCount val="4"/>
                <c:pt idx="0">
                  <c:v>Operatividad</c:v>
                </c:pt>
                <c:pt idx="1">
                  <c:v>Depuraciones</c:v>
                </c:pt>
                <c:pt idx="2">
                  <c:v>Detenidos</c:v>
                </c:pt>
                <c:pt idx="3">
                  <c:v>Operatividad por Asistencias</c:v>
                </c:pt>
              </c:strCache>
            </c:strRef>
          </c:cat>
          <c:val>
            <c:numRef>
              <c:f>Agosto!$R$54:$R$57</c:f>
              <c:numCache>
                <c:formatCode>_(* #,##0_);_(* \(#,##0\);_(* "-"_);_(@_)</c:formatCode>
                <c:ptCount val="4"/>
                <c:pt idx="0">
                  <c:v>11048</c:v>
                </c:pt>
                <c:pt idx="1">
                  <c:v>58636</c:v>
                </c:pt>
                <c:pt idx="2">
                  <c:v>721</c:v>
                </c:pt>
                <c:pt idx="3">
                  <c:v>277119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97-4695-A3C6-DC201D22732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019072902302928E-2"/>
          <c:y val="0.15161321671525754"/>
          <c:w val="0.27176755115103252"/>
          <c:h val="0.3727087685467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4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 horizontalDpi="360" verticalDpi="36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7993693914283629E-2"/>
          <c:y val="4.9562682215743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6017526450764847"/>
          <c:y val="4.9509729651140547E-2"/>
          <c:w val="0.57790060612308891"/>
          <c:h val="0.95049027034885947"/>
        </c:manualLayout>
      </c:layout>
      <c:doughnutChart>
        <c:varyColors val="1"/>
        <c:ser>
          <c:idx val="0"/>
          <c:order val="0"/>
          <c:tx>
            <c:v>Gestion Preventiva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87-44A8-8A93-DD6832050D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87-44A8-8A93-DD6832050D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87-44A8-8A93-DD6832050D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87-44A8-8A93-DD6832050D26}"/>
              </c:ext>
            </c:extLst>
          </c:dPt>
          <c:dLbls>
            <c:dLbl>
              <c:idx val="0"/>
              <c:layout>
                <c:manualLayout>
                  <c:x val="-0.15354966472071516"/>
                  <c:y val="0.186214350757175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36768174027346"/>
                      <c:h val="8.72983479105928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087-44A8-8A93-DD6832050D26}"/>
                </c:ext>
              </c:extLst>
            </c:dLbl>
            <c:dLbl>
              <c:idx val="1"/>
              <c:layout>
                <c:manualLayout>
                  <c:x val="5.8513215717102465E-3"/>
                  <c:y val="0.306914403556698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784235644848808"/>
                      <c:h val="7.36929057337220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087-44A8-8A93-DD6832050D26}"/>
                </c:ext>
              </c:extLst>
            </c:dLbl>
            <c:dLbl>
              <c:idx val="2"/>
              <c:layout>
                <c:manualLayout>
                  <c:x val="0.12624336851510568"/>
                  <c:y val="-0.113186030317638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916019090085"/>
                      <c:h val="0.16115646258503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087-44A8-8A93-DD6832050D26}"/>
                </c:ext>
              </c:extLst>
            </c:dLbl>
            <c:dLbl>
              <c:idx val="3"/>
              <c:layout>
                <c:manualLayout>
                  <c:x val="-0.25530078482415558"/>
                  <c:y val="0.5501484125708776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18073722781377"/>
                      <c:h val="0.15605327395300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087-44A8-8A93-DD6832050D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7620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Septiembre!$Q$54:$Q$57</c:f>
              <c:strCache>
                <c:ptCount val="4"/>
                <c:pt idx="0">
                  <c:v>Operatividad</c:v>
                </c:pt>
                <c:pt idx="1">
                  <c:v>Depuraciones</c:v>
                </c:pt>
                <c:pt idx="2">
                  <c:v>Detenidos</c:v>
                </c:pt>
                <c:pt idx="3">
                  <c:v>Operatividad por Asistencias</c:v>
                </c:pt>
              </c:strCache>
            </c:strRef>
          </c:cat>
          <c:val>
            <c:numRef>
              <c:f>Septiembre!$R$54:$R$57</c:f>
              <c:numCache>
                <c:formatCode>_(* #,##0_);_(* \(#,##0\);_(* "-"_);_(@_)</c:formatCode>
                <c:ptCount val="4"/>
                <c:pt idx="0">
                  <c:v>7891</c:v>
                </c:pt>
                <c:pt idx="1">
                  <c:v>88623</c:v>
                </c:pt>
                <c:pt idx="2">
                  <c:v>1041</c:v>
                </c:pt>
                <c:pt idx="3">
                  <c:v>183280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87-44A8-8A93-DD6832050D2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019072902302928E-2"/>
          <c:y val="0.15161321671525754"/>
          <c:w val="0.27176755115103252"/>
          <c:h val="0.3727087685467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4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 horizontalDpi="360" verticalDpi="36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2171701</xdr:colOff>
      <xdr:row>0</xdr:row>
      <xdr:rowOff>0</xdr:rowOff>
    </xdr:from>
    <xdr:to>
      <xdr:col>9</xdr:col>
      <xdr:colOff>133350</xdr:colOff>
      <xdr:row>4</xdr:row>
      <xdr:rowOff>2983229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4E7AA7-B673-482A-A697-4E0F9DA96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36126" y="0"/>
          <a:ext cx="3362324" cy="3840479"/>
        </a:xfrm>
        <a:prstGeom prst="rect">
          <a:avLst/>
        </a:prstGeom>
      </xdr:spPr>
    </xdr:pic>
    <xdr:clientData/>
  </xdr:twoCellAnchor>
  <xdr:twoCellAnchor>
    <xdr:from>
      <xdr:col>8</xdr:col>
      <xdr:colOff>1143000</xdr:colOff>
      <xdr:row>65</xdr:row>
      <xdr:rowOff>381000</xdr:rowOff>
    </xdr:from>
    <xdr:to>
      <xdr:col>14</xdr:col>
      <xdr:colOff>2743200</xdr:colOff>
      <xdr:row>77</xdr:row>
      <xdr:rowOff>647700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66CCEE-895C-4258-BC8E-E0DBBBDAB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2171701</xdr:colOff>
      <xdr:row>0</xdr:row>
      <xdr:rowOff>0</xdr:rowOff>
    </xdr:from>
    <xdr:ext cx="3390899" cy="3840479"/>
    <xdr:pic>
      <xdr:nvPicPr>
        <xdr:cNvPr id="2" name="Imagen 1">
          <a:extLst>
            <a:ext uri="{FF2B5EF4-FFF2-40B4-BE49-F238E27FC236}">
              <a16:creationId xmlns:a16="http://schemas.microsoft.com/office/drawing/2014/main" id="{39D5901D-CF99-4751-81C0-ACD186832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36126" y="0"/>
          <a:ext cx="3390899" cy="3840479"/>
        </a:xfrm>
        <a:prstGeom prst="rect">
          <a:avLst/>
        </a:prstGeom>
      </xdr:spPr>
    </xdr:pic>
    <xdr:clientData/>
  </xdr:oneCellAnchor>
  <xdr:twoCellAnchor>
    <xdr:from>
      <xdr:col>8</xdr:col>
      <xdr:colOff>2247900</xdr:colOff>
      <xdr:row>66</xdr:row>
      <xdr:rowOff>762000</xdr:rowOff>
    </xdr:from>
    <xdr:to>
      <xdr:col>14</xdr:col>
      <xdr:colOff>2057400</xdr:colOff>
      <xdr:row>77</xdr:row>
      <xdr:rowOff>914400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77EFF0-2751-4F79-AEA1-146EFD746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2171701</xdr:colOff>
      <xdr:row>0</xdr:row>
      <xdr:rowOff>0</xdr:rowOff>
    </xdr:from>
    <xdr:ext cx="3390899" cy="3840479"/>
    <xdr:pic>
      <xdr:nvPicPr>
        <xdr:cNvPr id="2" name="Imagen 1">
          <a:extLst>
            <a:ext uri="{FF2B5EF4-FFF2-40B4-BE49-F238E27FC236}">
              <a16:creationId xmlns:a16="http://schemas.microsoft.com/office/drawing/2014/main" id="{6790A9FB-7D1E-41AE-811A-EE30A01E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36126" y="0"/>
          <a:ext cx="3390899" cy="3840479"/>
        </a:xfrm>
        <a:prstGeom prst="rect">
          <a:avLst/>
        </a:prstGeom>
      </xdr:spPr>
    </xdr:pic>
    <xdr:clientData/>
  </xdr:oneCellAnchor>
  <xdr:twoCellAnchor>
    <xdr:from>
      <xdr:col>8</xdr:col>
      <xdr:colOff>2247900</xdr:colOff>
      <xdr:row>66</xdr:row>
      <xdr:rowOff>762000</xdr:rowOff>
    </xdr:from>
    <xdr:to>
      <xdr:col>14</xdr:col>
      <xdr:colOff>2057400</xdr:colOff>
      <xdr:row>77</xdr:row>
      <xdr:rowOff>914400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7C3F75-D827-4CD2-B47F-93D567D74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1419224</xdr:colOff>
      <xdr:row>0</xdr:row>
      <xdr:rowOff>62784</xdr:rowOff>
    </xdr:from>
    <xdr:to>
      <xdr:col>1</xdr:col>
      <xdr:colOff>2503169</xdr:colOff>
      <xdr:row>2</xdr:row>
      <xdr:rowOff>325755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C05631-1A7B-4D19-B69E-8CE9BB11E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9" y="62784"/>
          <a:ext cx="1083945" cy="11297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AISANO\Informe%20Mensual%20de%20Gestion%20Preventiva%202023%20CONSOLIDADO%20-%20Copy.xlsx" TargetMode="External"/><Relationship Id="rId1" Type="http://schemas.openxmlformats.org/officeDocument/2006/relationships/externalLinkPath" Target="file:///G:\Mi%20unidad\PAISANO\Informe%20Mensual%20de%20Gestion%20Preventiva%202023%20CONSOLIDADO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eldo\Documents\Informe%20Mensual%20de%20Gestion%20Preventiva%202023%20CONSOLIDADO.xlsb" TargetMode="External"/><Relationship Id="rId1" Type="http://schemas.openxmlformats.org/officeDocument/2006/relationships/externalLinkPath" Target="/Users/Sueldo/Documents/Informe%20Mensual%20de%20Gestion%20Preventiva%202023%20CONSOLIDAD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-2023"/>
      <sheetName val="2-1-2023"/>
      <sheetName val="3-1-2023"/>
      <sheetName val="4-1-2023"/>
      <sheetName val="5-1-2023"/>
      <sheetName val="6-1-2023"/>
      <sheetName val="7-1-2023"/>
      <sheetName val="8-1-2023"/>
      <sheetName val="9-1-2023"/>
      <sheetName val="10-1-2023"/>
      <sheetName val="11-1-2023"/>
      <sheetName val="12-1-2023"/>
      <sheetName val="13-1-2023"/>
      <sheetName val="14-1-2023"/>
      <sheetName val="15-1-2023"/>
      <sheetName val="16-1-2023"/>
      <sheetName val="17-1-2023"/>
      <sheetName val="18-1-2023"/>
      <sheetName val="19-1-2023"/>
      <sheetName val="20-1-2023"/>
      <sheetName val="21-1-2023"/>
      <sheetName val="22-1-2023"/>
      <sheetName val="23-1-2023"/>
      <sheetName val="24-1-2023"/>
      <sheetName val="25-1-2023"/>
      <sheetName val="26-1-2023"/>
      <sheetName val="27-1-2023"/>
      <sheetName val="28-1-2023"/>
      <sheetName val="29-1-2023"/>
      <sheetName val="30-1-2023"/>
      <sheetName val="31-1-2023"/>
      <sheetName val="Enero"/>
      <sheetName val="1-2-2023"/>
      <sheetName val="2-2-2023"/>
      <sheetName val="3-2-2023"/>
      <sheetName val="4-2-2023"/>
      <sheetName val="5-2-2023"/>
      <sheetName val="6-2-2023"/>
      <sheetName val="7-2-2023"/>
      <sheetName val="8-2-2023"/>
      <sheetName val="9-2-2023"/>
      <sheetName val="10-2-2023"/>
      <sheetName val="11-2-2023"/>
      <sheetName val="12-2-2023"/>
      <sheetName val="13-2-2023"/>
      <sheetName val="14-2-2023"/>
      <sheetName val="15-2-2023"/>
      <sheetName val="16-2-2023"/>
      <sheetName val="17-2-2023"/>
      <sheetName val="18-2-2023"/>
      <sheetName val="19-2-2023"/>
      <sheetName val="20-2-2023"/>
      <sheetName val="21-2-2023"/>
      <sheetName val="22-2-2023"/>
      <sheetName val="23-2-2023"/>
      <sheetName val="24-2-2023"/>
      <sheetName val="25-2-2023"/>
      <sheetName val="26-2-2023"/>
      <sheetName val="27-2-2023"/>
      <sheetName val="28-2-2023"/>
      <sheetName val="Febrero"/>
      <sheetName val="1-3-2023"/>
      <sheetName val="2-3-2023"/>
      <sheetName val="3-3-2023"/>
      <sheetName val="4-3-2023"/>
      <sheetName val="5-3-2023"/>
      <sheetName val="6-3-2023"/>
      <sheetName val="7-3-2023"/>
      <sheetName val="8-3-2023"/>
      <sheetName val="9-3-2023"/>
      <sheetName val="10-3-2023"/>
      <sheetName val="11-3-2023"/>
      <sheetName val="12-3-2023"/>
      <sheetName val="13-3-2023"/>
      <sheetName val="14-3-2023"/>
      <sheetName val="15-3-2023"/>
      <sheetName val="16-3-2023"/>
      <sheetName val="17-3-2023"/>
      <sheetName val="18-3-2023"/>
      <sheetName val="19-3-2023"/>
      <sheetName val="20-3-2023"/>
      <sheetName val="21-3-2023"/>
      <sheetName val="22-3-2023"/>
      <sheetName val="23-3-2023"/>
      <sheetName val="24-3-2023"/>
      <sheetName val="25-3-2023"/>
      <sheetName val="26-3-2023"/>
      <sheetName val="27-3-2023"/>
      <sheetName val="28-3-2023"/>
      <sheetName val="29-3-2023"/>
      <sheetName val="30-3-20213"/>
      <sheetName val="31-3-2023"/>
      <sheetName val="Marzo"/>
      <sheetName val="1-4-2023"/>
      <sheetName val="2-4-2023"/>
      <sheetName val="3-4-2023"/>
      <sheetName val="4-4-2023"/>
      <sheetName val="5-4-2023"/>
      <sheetName val="6-4-2023"/>
      <sheetName val="7-4-2023"/>
      <sheetName val="8-4-2023"/>
      <sheetName val="9-4-2023"/>
      <sheetName val="10-4-2023"/>
      <sheetName val="11-4-2023"/>
      <sheetName val="12-4-2023"/>
      <sheetName val="13-4-2023"/>
      <sheetName val="14-4-2023"/>
      <sheetName val="15-4-2023"/>
      <sheetName val="16-4-2023"/>
      <sheetName val="17-4-2023"/>
      <sheetName val="18-4-2023"/>
      <sheetName val="19-4-2023"/>
      <sheetName val="20-4-2023"/>
      <sheetName val="21-4-2023"/>
      <sheetName val="22-4-2023"/>
      <sheetName val="23-4-2023"/>
      <sheetName val="24-4-2023"/>
      <sheetName val="25-4-2023"/>
      <sheetName val="26-4-2023"/>
      <sheetName val="27-4-2023"/>
      <sheetName val="28-4-2023"/>
      <sheetName val="29-4-2023"/>
      <sheetName val="30-4-2023"/>
      <sheetName val="Abril"/>
      <sheetName val="Mayo"/>
      <sheetName val="28-6-2023"/>
      <sheetName val="29-6-2023"/>
      <sheetName val="30-6-2023"/>
      <sheetName val="1-5-2023"/>
      <sheetName val="2-5-2023"/>
      <sheetName val="3-5-2023"/>
      <sheetName val="4-5-2023"/>
      <sheetName val="5-5-2023"/>
      <sheetName val="6-5-2023"/>
      <sheetName val="7-5-2023"/>
      <sheetName val="8-5-2023"/>
      <sheetName val="9-5-2023"/>
      <sheetName val="10-5-2023"/>
      <sheetName val="11-5-2023"/>
      <sheetName val="12-5-2023"/>
      <sheetName val="13-5-2023"/>
      <sheetName val="14-5-2023"/>
      <sheetName val="15-5-2023"/>
      <sheetName val="16-5-2023"/>
      <sheetName val="17-5-2023"/>
      <sheetName val="18-5-2023"/>
      <sheetName val="19-5-2023"/>
      <sheetName val="20-5-2023"/>
      <sheetName val="21-5-2023"/>
      <sheetName val="22-5-2023"/>
      <sheetName val="23-5-2023"/>
      <sheetName val="24-5-2023"/>
      <sheetName val="25-5-2023"/>
      <sheetName val="26-5-2023"/>
      <sheetName val="27-5-2023"/>
      <sheetName val="28-5-2023"/>
      <sheetName val="29-5-2023"/>
      <sheetName val="30-5-2023"/>
      <sheetName val="31-5-2023"/>
      <sheetName val="1-6-2023"/>
      <sheetName val="2-6-2023"/>
      <sheetName val="3-6-2023"/>
      <sheetName val="4-6-2023"/>
      <sheetName val="5-6-2023"/>
      <sheetName val="6-6-2023"/>
      <sheetName val="7-6-2023"/>
      <sheetName val="8-6-2023"/>
      <sheetName val="9-6-2023"/>
      <sheetName val="10-6-2023"/>
      <sheetName val="11-6-2023"/>
      <sheetName val="12-6-2023"/>
      <sheetName val="13-6-2023"/>
      <sheetName val="14-6-2023"/>
      <sheetName val="15-6-2023"/>
      <sheetName val="16-6-2023"/>
      <sheetName val="17-6-2023"/>
      <sheetName val="18-6-2023"/>
      <sheetName val="19-6-2023"/>
      <sheetName val="20-6-2023"/>
      <sheetName val="21-6-2023"/>
      <sheetName val="22-6-2023"/>
      <sheetName val="23-6-2023"/>
      <sheetName val="24-6-2023"/>
      <sheetName val="25-6-2023"/>
      <sheetName val="26-6-2023"/>
      <sheetName val="27-6-2023"/>
      <sheetName val="JUNIO"/>
      <sheetName val="Trimestral"/>
      <sheetName val="1-7-2023"/>
      <sheetName val="2-7-2023"/>
      <sheetName val="3-7-2023"/>
      <sheetName val="4-7-2023"/>
      <sheetName val="5-7-2023"/>
      <sheetName val="6-7-2023"/>
      <sheetName val="7-7-2023"/>
      <sheetName val="8-7-2023"/>
      <sheetName val="9-7-2023"/>
      <sheetName val="10-7-2023"/>
      <sheetName val="11-7-2023"/>
      <sheetName val="12-7-2023"/>
      <sheetName val="13-7-2023"/>
      <sheetName val="14-7-2023"/>
      <sheetName val="15-7-2023"/>
      <sheetName val="16-7-2023 "/>
      <sheetName val="17-7-2023 "/>
      <sheetName val="18-7-2023  "/>
      <sheetName val="19-7-2023  "/>
      <sheetName val="20-7-2023   "/>
      <sheetName val="21-7-2023"/>
      <sheetName val="22-7-2023 "/>
      <sheetName val="23-7-2023"/>
      <sheetName val="24-7-2023 "/>
      <sheetName val="25-7-2023"/>
      <sheetName val="26-7-2023 "/>
      <sheetName val="27-7-2023"/>
      <sheetName val="28-7-2023"/>
      <sheetName val="29-7-2023"/>
      <sheetName val="30-7-2023 "/>
      <sheetName val="31-7-2023"/>
      <sheetName val="JULIO"/>
      <sheetName val="Agosto "/>
      <sheetName val="01-09-2023"/>
      <sheetName val="02-09-2023"/>
      <sheetName val="03-09-2023 "/>
      <sheetName val="04-09-2023  "/>
      <sheetName val="05-09-2023"/>
      <sheetName val="06-09-2023"/>
      <sheetName val="07-09-2023"/>
      <sheetName val="08-09-2023 "/>
      <sheetName val="09-09-2023 "/>
      <sheetName val="10-09-2023  "/>
      <sheetName val="11-09-2023 "/>
      <sheetName val="12-09-2023  "/>
      <sheetName val="13-09-2023  "/>
      <sheetName val="14-09-2023   "/>
      <sheetName val="15-09-2023 "/>
      <sheetName val="16-09-2023 "/>
      <sheetName val="17-09-2023"/>
      <sheetName val="18-09-2023"/>
      <sheetName val="19-09-2023"/>
      <sheetName val="20-09-2023"/>
      <sheetName val="21-09-2023"/>
      <sheetName val="Septiembre"/>
      <sheetName val="Mapa de Calor Vfinal"/>
      <sheetName val="Informe Mensual de Gestion 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12">
          <cell r="D12">
            <v>74</v>
          </cell>
        </row>
      </sheetData>
      <sheetData sheetId="203">
        <row r="12">
          <cell r="D12">
            <v>51</v>
          </cell>
        </row>
      </sheetData>
      <sheetData sheetId="204">
        <row r="12">
          <cell r="D12">
            <v>75</v>
          </cell>
        </row>
      </sheetData>
      <sheetData sheetId="205">
        <row r="12">
          <cell r="D12">
            <v>65</v>
          </cell>
        </row>
      </sheetData>
      <sheetData sheetId="206">
        <row r="12">
          <cell r="D12">
            <v>64</v>
          </cell>
        </row>
        <row r="37">
          <cell r="D37">
            <v>8</v>
          </cell>
          <cell r="J37">
            <v>1</v>
          </cell>
          <cell r="K37">
            <v>1</v>
          </cell>
        </row>
        <row r="43">
          <cell r="D43">
            <v>2</v>
          </cell>
          <cell r="E43">
            <v>4</v>
          </cell>
          <cell r="G43">
            <v>12</v>
          </cell>
          <cell r="H43">
            <v>28</v>
          </cell>
          <cell r="J43">
            <v>1162</v>
          </cell>
          <cell r="K43">
            <v>1162</v>
          </cell>
          <cell r="N43">
            <v>13085</v>
          </cell>
        </row>
        <row r="45">
          <cell r="J45">
            <v>1</v>
          </cell>
          <cell r="K45">
            <v>11</v>
          </cell>
        </row>
        <row r="50">
          <cell r="D50">
            <v>6</v>
          </cell>
          <cell r="G50">
            <v>10</v>
          </cell>
          <cell r="H50">
            <v>10</v>
          </cell>
          <cell r="J50">
            <v>1</v>
          </cell>
          <cell r="K50">
            <v>2</v>
          </cell>
          <cell r="L50">
            <v>6</v>
          </cell>
          <cell r="M50">
            <v>57</v>
          </cell>
        </row>
        <row r="56">
          <cell r="L56">
            <v>1</v>
          </cell>
          <cell r="M56">
            <v>25</v>
          </cell>
        </row>
      </sheetData>
      <sheetData sheetId="207">
        <row r="12">
          <cell r="D12">
            <v>75</v>
          </cell>
        </row>
        <row r="37">
          <cell r="D37">
            <v>8</v>
          </cell>
        </row>
        <row r="43">
          <cell r="D43">
            <v>1</v>
          </cell>
          <cell r="E43">
            <v>2</v>
          </cell>
          <cell r="F43">
            <v>1</v>
          </cell>
          <cell r="G43">
            <v>2</v>
          </cell>
          <cell r="H43">
            <v>13</v>
          </cell>
          <cell r="J43">
            <v>887</v>
          </cell>
          <cell r="K43">
            <v>887</v>
          </cell>
          <cell r="N43">
            <v>10841</v>
          </cell>
        </row>
        <row r="45">
          <cell r="D45">
            <v>1</v>
          </cell>
          <cell r="E45">
            <v>3</v>
          </cell>
          <cell r="G45">
            <v>12</v>
          </cell>
          <cell r="H45">
            <v>15</v>
          </cell>
          <cell r="J45">
            <v>2</v>
          </cell>
          <cell r="K45">
            <v>11</v>
          </cell>
        </row>
        <row r="50">
          <cell r="D50">
            <v>6</v>
          </cell>
          <cell r="G50">
            <v>8</v>
          </cell>
          <cell r="H50">
            <v>9</v>
          </cell>
          <cell r="J50">
            <v>2</v>
          </cell>
          <cell r="K50">
            <v>5</v>
          </cell>
          <cell r="L50">
            <v>4</v>
          </cell>
          <cell r="M50">
            <v>40</v>
          </cell>
        </row>
      </sheetData>
      <sheetData sheetId="208">
        <row r="12">
          <cell r="D12">
            <v>64</v>
          </cell>
        </row>
        <row r="37">
          <cell r="D37">
            <v>1</v>
          </cell>
          <cell r="H37">
            <v>3</v>
          </cell>
        </row>
        <row r="43">
          <cell r="D43">
            <v>1</v>
          </cell>
          <cell r="E43">
            <v>2</v>
          </cell>
          <cell r="G43">
            <v>17</v>
          </cell>
          <cell r="H43">
            <v>31</v>
          </cell>
          <cell r="J43">
            <v>633</v>
          </cell>
          <cell r="K43">
            <v>633</v>
          </cell>
          <cell r="N43">
            <v>6733</v>
          </cell>
        </row>
        <row r="45">
          <cell r="D45">
            <v>1</v>
          </cell>
          <cell r="G45">
            <v>10</v>
          </cell>
          <cell r="H45">
            <v>14</v>
          </cell>
          <cell r="J45">
            <v>1</v>
          </cell>
          <cell r="K45">
            <v>16</v>
          </cell>
        </row>
        <row r="50">
          <cell r="D50">
            <v>5</v>
          </cell>
          <cell r="G50">
            <v>8</v>
          </cell>
          <cell r="H50">
            <v>8</v>
          </cell>
          <cell r="J50">
            <v>1</v>
          </cell>
          <cell r="K50">
            <v>3</v>
          </cell>
          <cell r="L50">
            <v>4</v>
          </cell>
          <cell r="M50">
            <v>21</v>
          </cell>
        </row>
      </sheetData>
      <sheetData sheetId="209">
        <row r="12">
          <cell r="D12">
            <v>62</v>
          </cell>
        </row>
        <row r="37">
          <cell r="D37">
            <v>1</v>
          </cell>
        </row>
        <row r="43">
          <cell r="D43">
            <v>1</v>
          </cell>
          <cell r="E43">
            <v>2</v>
          </cell>
          <cell r="F43">
            <v>2</v>
          </cell>
          <cell r="G43">
            <v>5</v>
          </cell>
          <cell r="H43">
            <v>14</v>
          </cell>
        </row>
        <row r="45">
          <cell r="D45">
            <v>1</v>
          </cell>
          <cell r="G45">
            <v>10</v>
          </cell>
          <cell r="H45">
            <v>11</v>
          </cell>
          <cell r="J45">
            <v>2</v>
          </cell>
          <cell r="K45">
            <v>14</v>
          </cell>
          <cell r="L45">
            <v>2</v>
          </cell>
          <cell r="M45">
            <v>2</v>
          </cell>
        </row>
        <row r="50">
          <cell r="D50">
            <v>7</v>
          </cell>
          <cell r="G50">
            <v>10</v>
          </cell>
          <cell r="H50">
            <v>11</v>
          </cell>
          <cell r="J50">
            <v>1</v>
          </cell>
          <cell r="K50">
            <v>2</v>
          </cell>
          <cell r="L50">
            <v>8</v>
          </cell>
          <cell r="M50">
            <v>64</v>
          </cell>
        </row>
        <row r="56">
          <cell r="L56">
            <v>3</v>
          </cell>
          <cell r="M56">
            <v>102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52">
          <cell r="AA52" t="str">
            <v>Operatividad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>
        <row r="13">
          <cell r="D13">
            <v>65</v>
          </cell>
        </row>
      </sheetData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>
        <row r="54">
          <cell r="Q54" t="str">
            <v>Operatividad</v>
          </cell>
        </row>
      </sheetData>
      <sheetData sheetId="243"/>
      <sheetData sheetId="2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-2023"/>
      <sheetName val="2-1-2023"/>
      <sheetName val="3-1-2023"/>
      <sheetName val="4-1-2023"/>
      <sheetName val="5-1-2023"/>
      <sheetName val="6-1-2023"/>
      <sheetName val="7-1-2023"/>
      <sheetName val="8-1-2023"/>
      <sheetName val="9-1-2023"/>
      <sheetName val="10-1-2023"/>
      <sheetName val="11-1-2023"/>
      <sheetName val="12-1-2023"/>
      <sheetName val="13-1-2023"/>
      <sheetName val="14-1-2023"/>
      <sheetName val="15-1-2023"/>
      <sheetName val="16-1-2023"/>
      <sheetName val="17-1-2023"/>
      <sheetName val="18-1-2023"/>
      <sheetName val="19-1-2023"/>
      <sheetName val="20-1-2023"/>
      <sheetName val="21-1-2023"/>
      <sheetName val="22-1-2023"/>
      <sheetName val="23-1-2023"/>
      <sheetName val="24-1-2023"/>
      <sheetName val="25-1-2023"/>
      <sheetName val="26-1-2023"/>
      <sheetName val="27-1-2023"/>
      <sheetName val="28-1-2023"/>
      <sheetName val="29-1-2023"/>
      <sheetName val="30-1-2023"/>
      <sheetName val="31-1-2023"/>
      <sheetName val="Enero"/>
      <sheetName val="1-2-2023"/>
      <sheetName val="2-2-2023"/>
      <sheetName val="3-2-2023"/>
      <sheetName val="4-2-2023"/>
      <sheetName val="5-2-2023"/>
      <sheetName val="6-2-2023"/>
      <sheetName val="7-2-2023"/>
      <sheetName val="8-2-2023"/>
      <sheetName val="9-2-2023"/>
      <sheetName val="10-2-2023"/>
      <sheetName val="11-2-2023"/>
      <sheetName val="12-2-2023"/>
      <sheetName val="13-2-2023"/>
      <sheetName val="14-2-2023"/>
      <sheetName val="15-2-2023"/>
      <sheetName val="16-2-2023"/>
      <sheetName val="17-2-2023"/>
      <sheetName val="18-2-2023"/>
      <sheetName val="19-2-2023"/>
      <sheetName val="20-2-2023"/>
      <sheetName val="21-2-2023"/>
      <sheetName val="22-2-2023"/>
      <sheetName val="23-2-2023"/>
      <sheetName val="24-2-2023"/>
      <sheetName val="25-2-2023"/>
      <sheetName val="26-2-2023"/>
      <sheetName val="27-2-2023"/>
      <sheetName val="28-2-2023"/>
      <sheetName val="Febrero"/>
      <sheetName val="1-3-2023"/>
      <sheetName val="2-3-2023"/>
      <sheetName val="3-3-2023"/>
      <sheetName val="4-3-2023"/>
      <sheetName val="5-3-2023"/>
      <sheetName val="6-3-2023"/>
      <sheetName val="7-3-2023"/>
      <sheetName val="8-3-2023"/>
      <sheetName val="9-3-2023"/>
      <sheetName val="10-3-2023"/>
      <sheetName val="11-3-2023"/>
      <sheetName val="12-3-2023"/>
      <sheetName val="13-3-2023"/>
      <sheetName val="14-3-2023"/>
      <sheetName val="15-3-2023"/>
      <sheetName val="16-3-2023"/>
      <sheetName val="17-3-2023"/>
      <sheetName val="18-3-2023"/>
      <sheetName val="19-3-2023"/>
      <sheetName val="20-3-2023"/>
      <sheetName val="21-3-2023"/>
      <sheetName val="22-3-2023"/>
      <sheetName val="23-3-2023"/>
      <sheetName val="24-3-2023"/>
      <sheetName val="25-3-2023"/>
      <sheetName val="26-3-2023"/>
      <sheetName val="27-3-2023"/>
      <sheetName val="28-3-2023"/>
      <sheetName val="29-3-2023"/>
      <sheetName val="30-3-20213"/>
      <sheetName val="31-3-2023"/>
      <sheetName val="Marzo"/>
      <sheetName val="1-4-2023"/>
      <sheetName val="2-4-2023"/>
      <sheetName val="3-4-2023"/>
      <sheetName val="4-4-2023"/>
      <sheetName val="5-4-2023"/>
      <sheetName val="6-4-2023"/>
      <sheetName val="7-4-2023"/>
      <sheetName val="8-4-2023"/>
      <sheetName val="9-4-2023"/>
      <sheetName val="10-4-2023"/>
      <sheetName val="11-4-2023"/>
      <sheetName val="12-4-2023"/>
      <sheetName val="13-4-2023"/>
      <sheetName val="14-4-2023"/>
      <sheetName val="15-4-2023"/>
      <sheetName val="16-4-2023"/>
      <sheetName val="17-4-2023"/>
      <sheetName val="18-4-2023"/>
      <sheetName val="19-4-2023"/>
      <sheetName val="20-4-2023"/>
      <sheetName val="21-4-2023"/>
      <sheetName val="22-4-2023"/>
      <sheetName val="23-4-2023"/>
      <sheetName val="24-4-2023"/>
      <sheetName val="25-4-2023"/>
      <sheetName val="26-4-2023"/>
      <sheetName val="27-4-2023"/>
      <sheetName val="28-4-2023"/>
      <sheetName val="29-4-2023"/>
      <sheetName val="30-4-2023"/>
      <sheetName val="Abril"/>
      <sheetName val="Mayo"/>
      <sheetName val="28-6-2023"/>
      <sheetName val="29-6-2023"/>
      <sheetName val="30-6-2023"/>
      <sheetName val="1-5-2023"/>
      <sheetName val="2-5-2023"/>
      <sheetName val="3-5-2023"/>
      <sheetName val="4-5-2023"/>
      <sheetName val="5-5-2023"/>
      <sheetName val="6-5-2023"/>
      <sheetName val="7-5-2023"/>
      <sheetName val="8-5-2023"/>
      <sheetName val="9-5-2023"/>
      <sheetName val="10-5-2023"/>
      <sheetName val="11-5-2023"/>
      <sheetName val="12-5-2023"/>
      <sheetName val="13-5-2023"/>
      <sheetName val="14-5-2023"/>
      <sheetName val="15-5-2023"/>
      <sheetName val="16-5-2023"/>
      <sheetName val="17-5-2023"/>
      <sheetName val="18-5-2023"/>
      <sheetName val="19-5-2023"/>
      <sheetName val="20-5-2023"/>
      <sheetName val="21-5-2023"/>
      <sheetName val="22-5-2023"/>
      <sheetName val="23-5-2023"/>
      <sheetName val="24-5-2023"/>
      <sheetName val="25-5-2023"/>
      <sheetName val="26-5-2023"/>
      <sheetName val="27-5-2023"/>
      <sheetName val="28-5-2023"/>
      <sheetName val="29-5-2023"/>
      <sheetName val="30-5-2023"/>
      <sheetName val="31-5-2023"/>
      <sheetName val="1-6-2023"/>
      <sheetName val="2-6-2023"/>
      <sheetName val="3-6-2023"/>
      <sheetName val="4-6-2023"/>
      <sheetName val="5-6-2023"/>
      <sheetName val="6-6-2023"/>
      <sheetName val="7-6-2023"/>
      <sheetName val="8-6-2023"/>
      <sheetName val="9-6-2023"/>
      <sheetName val="10-6-2023"/>
      <sheetName val="11-6-2023"/>
      <sheetName val="12-6-2023"/>
      <sheetName val="13-6-2023"/>
      <sheetName val="14-6-2023"/>
      <sheetName val="15-6-2023"/>
      <sheetName val="16-6-2023"/>
      <sheetName val="17-6-2023"/>
      <sheetName val="18-6-2023"/>
      <sheetName val="19-6-2023"/>
      <sheetName val="20-6-2023"/>
      <sheetName val="21-6-2023"/>
      <sheetName val="22-6-2023"/>
      <sheetName val="23-6-2023"/>
      <sheetName val="24-6-2023"/>
      <sheetName val="25-6-2023"/>
      <sheetName val="26-6-2023"/>
      <sheetName val="27-6-2023"/>
      <sheetName val="JUNIO"/>
      <sheetName val="Trimestral"/>
      <sheetName val="1-7-2023"/>
      <sheetName val="2-7-2023"/>
      <sheetName val="3-7-2023"/>
      <sheetName val="4-7-2023"/>
      <sheetName val="5-7-2023"/>
      <sheetName val="6-7-2023"/>
      <sheetName val="7-7-2023"/>
      <sheetName val="8-7-2023"/>
      <sheetName val="9-7-2023"/>
      <sheetName val="10-7-2023"/>
      <sheetName val="11-7-2023"/>
      <sheetName val="12-7-2023"/>
      <sheetName val="13-7-2023"/>
      <sheetName val="14-7-2023"/>
      <sheetName val="15-7-2023"/>
      <sheetName val="16-7-2023 "/>
      <sheetName val="17-7-2023 "/>
      <sheetName val="18-7-2023  "/>
      <sheetName val="19-7-2023  "/>
      <sheetName val="20-7-2023   "/>
      <sheetName val="21-7-2023"/>
      <sheetName val="22-7-2023 "/>
      <sheetName val="23-7-2023"/>
      <sheetName val="24-7-2023 "/>
      <sheetName val="25-7-2023"/>
      <sheetName val="26-7-2023 "/>
      <sheetName val="27-7-2023"/>
      <sheetName val="28-7-2023"/>
      <sheetName val="29-7-2023"/>
      <sheetName val="30-7-2023 "/>
      <sheetName val="31-7-2023"/>
      <sheetName val="JULIO"/>
      <sheetName val="Agosto "/>
      <sheetName val="01-09-2023"/>
      <sheetName val="02-09-2023"/>
      <sheetName val="03-09-2023 "/>
      <sheetName val="04-09-2023  "/>
      <sheetName val="05-09-2023"/>
      <sheetName val="06-09-2023"/>
      <sheetName val="07-09-2023"/>
      <sheetName val="08-09-2023 "/>
      <sheetName val="09-09-2023 "/>
      <sheetName val="10-09-2023  "/>
      <sheetName val="11-09-2023 "/>
      <sheetName val="12-09-2023  "/>
      <sheetName val="13-09-2023  "/>
      <sheetName val="14-09-2023   "/>
      <sheetName val="15-09-2023 "/>
      <sheetName val="16-09-2023 "/>
      <sheetName val="17-09-2023"/>
      <sheetName val="18-09-2023"/>
      <sheetName val="19-09-2023"/>
      <sheetName val="20-09-2023"/>
      <sheetName val="21-09-2023"/>
      <sheetName val="22-09-2023"/>
      <sheetName val="23-09-2023"/>
      <sheetName val="24-09-2023 "/>
      <sheetName val="25-09-2023"/>
      <sheetName val="26-09-2023"/>
      <sheetName val="27-09-2023 "/>
      <sheetName val="28-09-2023"/>
      <sheetName val="29-09-2023"/>
      <sheetName val="30-09-2023 "/>
      <sheetName val="Septiembre"/>
      <sheetName val="Mapa de Calor Vfinal"/>
      <sheetName val="Informe Mensual de Gestion 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>
        <row r="54">
          <cell r="Q54" t="str">
            <v>Operatividad</v>
          </cell>
        </row>
      </sheetData>
      <sheetData sheetId="251">
        <row r="54">
          <cell r="Q54" t="str">
            <v>Operatividad</v>
          </cell>
        </row>
      </sheetData>
      <sheetData sheetId="252"/>
      <sheetData sheetId="25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78F5C0-4E77-4478-9C5F-7FAD10EB03E1}" name="Tabla334567810111214131516181920212322242627252829303132333536373839404142434445464748495051525354555657585960616263646566676869707172737475767778798182838485868788899091929394959698991001011021031041051061081091101111131121141151161171181201211221231147" displayName="Tabla334567810111214131516181920212322242627252829303132333536373839404142434445464748495051525354555657585960616263646566676869707172737475767778798182838485868788899091929394959698991001011021031041051061081091101111131121141151161171181201211221231147" ref="B11:O64" totalsRowShown="0" headerRowDxfId="59" dataDxfId="58" tableBorderDxfId="57">
  <autoFilter ref="B11:O64" xr:uid="{00000000-0009-0000-0100-0000A1000000}"/>
  <tableColumns count="14">
    <tableColumn id="1" xr3:uid="{1E87A595-4D13-4E75-8AE0-CE0D1EFB77DF}" name="Direcciones Regionales / Sección Turística" dataDxfId="56"/>
    <tableColumn id="2" xr3:uid="{EF9F9AD4-6D40-40B5-B015-0F59332CED32}" name="Cal. de_x000a_Gestion"/>
    <tableColumn id="3" xr3:uid="{E2173054-25DA-4574-8F97-D6046A9D34F5}" name="Patrullajes Preventivos" dataDxfId="55"/>
    <tableColumn id="4" xr3:uid="{F2E4D1AD-9CF4-454D-A126-558AFF5E45FE}" name="Motocicletas Depuradas" dataDxfId="54"/>
    <tableColumn id="5" xr3:uid="{35D05A08-B3A0-4C21-AA7A-FA3995E5C322}" name="Motocicletas Retenidas" dataDxfId="53"/>
    <tableColumn id="6" xr3:uid="{0E7E165F-0351-4F80-863A-F4EA66B333E6}" name="Vehículos Depurados" dataDxfId="52"/>
    <tableColumn id="7" xr3:uid="{E3513A10-0726-4137-90FF-3C95C05F7B1E}" name="Personas Depuradas" dataDxfId="51"/>
    <tableColumn id="8" xr3:uid="{8E8BC9F2-A9E8-45F1-9BED-E2380DB2F6D6}" name="Personas Detenidas" dataDxfId="50"/>
    <tableColumn id="9" xr3:uid="{1D0DBE5B-7849-4015-9341-814C55ED4004}" name="Cantidad de Asistencia Brindada a Extranjeros" dataDxfId="49"/>
    <tableColumn id="10" xr3:uid="{31EE8146-756F-4187-B90F-C24A1470BA7F}" name="Extranjeros Beneficiados en Asistencias" dataDxfId="48"/>
    <tableColumn id="11" xr3:uid="{4DC51311-5806-45DB-99DE-DCD90DE0BA35}" name="Cantidad de Asistencia Brindada a Dominicanos" dataDxfId="47"/>
    <tableColumn id="12" xr3:uid="{92140E83-DA16-44AA-893E-736B316384A9}" name="Dominicanos Beneficiados en Asistencias" dataDxfId="46"/>
    <tableColumn id="15" xr3:uid="{03E235D0-25C3-45C1-A4C5-DE5CCFCD73CE}" name="Crucerístas Beneficiados" dataDxfId="45">
      <calculatedColumnFormula>Tabla334567810111214131516181920212322242627252829303132333536373839404142434445464748495051525354555657585960616263646566676869707172737475767778798182838485868788899091929394959698991001011021031041051061081091101111131121141151161171181201211221231147[[#This Row],[Total de Turístas Beneficiados]]-Tabla334567810111214131516181920212322242627252829303132333536373839404142434445464748495051525354555657585960616263646566676869707172737475767778798182838485868788899091929394959698991001011021031041051061081091101111131121141151161171181201211221231147[[#This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Asistencias]]-Tabla334567810111214131516181920212322242627252829303132333536373839404142434445464748495051525354555657585960616263646566676869707172737475767778798182838485868788899091929394959698991001011021031041051061081091101111131121141151161171181201211221231147[[#This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calculatedColumnFormula>
    </tableColumn>
    <tableColumn id="13" xr3:uid="{91C74997-9A3F-4428-A60B-E1BBED1E7452}" name="Total de Turístas Beneficiados" dataDxfId="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637653-110A-4CA7-9E00-B05AD3EF1CDF}" name="Tabla334567810111214131516181920212322242627252829303132333536373839404142434445464748495051525354555657585960616263646566676869707172737475767778798182838485868788899091929394959698991001011021031041051061081091101111131121141151161171181201211221231193" displayName="Tabla334567810111214131516181920212322242627252829303132333536373839404142434445464748495051525354555657585960616263646566676869707172737475767778798182838485868788899091929394959698991001011021031041051061081091101111131121141151161171181201211221231193" ref="B11:O65" totalsRowShown="0" headerRowDxfId="43" dataDxfId="42" tableBorderDxfId="41">
  <autoFilter ref="B11:O65" xr:uid="{00000000-0009-0000-0100-000010000000}"/>
  <tableColumns count="14">
    <tableColumn id="1" xr3:uid="{A15D794F-2202-4716-BD3F-34E6649D603F}" name="Direcciones Regionales / Sección Turística" dataDxfId="40"/>
    <tableColumn id="2" xr3:uid="{7B88EDF8-533E-49E7-B9EB-513DE1E74DB4}" name="Cal. de_x000a_Gestion"/>
    <tableColumn id="3" xr3:uid="{0B7000AD-217B-4253-A3AC-0DBA3F46F009}" name="Patrullajes Preventivos" dataDxfId="39"/>
    <tableColumn id="4" xr3:uid="{5C9E61A8-279C-4E13-BFA5-51C4B4EC8376}" name="Motocicletas Depuradas" dataDxfId="38"/>
    <tableColumn id="5" xr3:uid="{E3A8C7B7-BA67-4F17-85A5-6ABB1B4773D8}" name="Motocicletas Retenidas" dataDxfId="37"/>
    <tableColumn id="6" xr3:uid="{6EEBC287-03B3-45DB-9364-39CC6B2322C5}" name="Vehículos Depurados" dataDxfId="36"/>
    <tableColumn id="7" xr3:uid="{1CA8020F-CBDA-4D79-9CD8-8BF176D44FDD}" name="Personas Depuradas" dataDxfId="35"/>
    <tableColumn id="8" xr3:uid="{CF48645B-F5A8-48CC-A6CF-78049991EB9C}" name="Personas Detenidas" dataDxfId="34"/>
    <tableColumn id="9" xr3:uid="{B4CB9BFB-4F3C-4D74-9FC5-AEED5577C687}" name="Cantidad de Asistencia Brindada a Extranjeros" dataDxfId="33"/>
    <tableColumn id="10" xr3:uid="{EBC657EB-ECCB-4D17-813B-470A02EC6870}" name="Extranjeros Beneficiados en Asistencias" dataDxfId="32"/>
    <tableColumn id="11" xr3:uid="{85528A16-7F5D-48D5-90D2-37E2A1B42B6A}" name="Cantidad de Asistencia Brindada a Dominicanos" dataDxfId="31"/>
    <tableColumn id="12" xr3:uid="{844E8BD8-92D6-4477-9E46-7C97685C9238}" name="Dominicanos Beneficiados en Asistencias" dataDxfId="30"/>
    <tableColumn id="15" xr3:uid="{CDA78E1A-9AEB-4ECD-A607-FA80EA8C6F29}" name="Crucerístas Beneficiados" dataDxfId="29"/>
    <tableColumn id="13" xr3:uid="{B657B029-1199-4A58-8535-0CF786585D9A}" name="Total de Turístas Beneficiados" dataDxfId="2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B141E6-103B-4DEF-8CB9-277AAA687A99}" name="Tabla334567810111214131516181920212322242627252829303132333536373839404142434445464748495051525354555657585960616263646566676869707172737475767778798182838485868788899091929394959698991001011021031041051061081091101111131121141151161171181201211221231183" displayName="Tabla334567810111214131516181920212322242627252829303132333536373839404142434445464748495051525354555657585960616263646566676869707172737475767778798182838485868788899091929394959698991001011021031041051061081091101111131121141151161171181201211221231183" ref="B11:O65" totalsRowShown="0" headerRowDxfId="27" dataDxfId="26" tableBorderDxfId="25">
  <autoFilter ref="B11:O65" xr:uid="{00000000-0009-0000-0100-000010000000}"/>
  <tableColumns count="14">
    <tableColumn id="1" xr3:uid="{B118C49A-3A7A-4C31-9452-9668C883DBD1}" name="Direcciones Regionales / Sección Turística" dataDxfId="24"/>
    <tableColumn id="2" xr3:uid="{2BE7FFBE-330C-459C-B391-8412E979CEBC}" name="Cal. de_x000a_Gestion"/>
    <tableColumn id="3" xr3:uid="{106A0041-660F-4692-AFC4-48B5474F7E32}" name="Patrullajes Preventivos" dataDxfId="23"/>
    <tableColumn id="4" xr3:uid="{EAAF98DF-5472-4455-A5B6-7FEA7E4D8558}" name="Motocicletas Depuradas" dataDxfId="22"/>
    <tableColumn id="5" xr3:uid="{3426C7C7-10DD-4B77-B4EB-C032065267BE}" name="Motocicletas Retenidas" dataDxfId="21"/>
    <tableColumn id="6" xr3:uid="{0E6DD728-BB65-4913-A493-E0393AD006B1}" name="Vehículos Depurados" dataDxfId="20"/>
    <tableColumn id="7" xr3:uid="{FB0184E3-39E6-43AA-93E1-01812AE3D0B8}" name="Personas Depuradas" dataDxfId="19"/>
    <tableColumn id="8" xr3:uid="{C89408A8-B3D9-4E51-AF1F-7D2B17AB761B}" name="Personas Detenidas" dataDxfId="18"/>
    <tableColumn id="9" xr3:uid="{739234FB-938B-43E0-978F-03974A51E4E2}" name="Cantidad de Asistencia Brindada a Extranjeros" dataDxfId="17"/>
    <tableColumn id="10" xr3:uid="{505150F1-7387-495F-8767-C44660993D37}" name="Extranjeros Beneficiados en Asistencias" dataDxfId="16"/>
    <tableColumn id="11" xr3:uid="{1D2A3E40-9630-464F-92EE-662C76DC6D3C}" name="Cantidad de Asistencia Brindada a Dominicanos" dataDxfId="15"/>
    <tableColumn id="12" xr3:uid="{D6FBAB00-C993-4876-AFEB-720222623EC5}" name="Dominicanos Beneficiados en Asistencias" dataDxfId="14"/>
    <tableColumn id="15" xr3:uid="{A5A0FA15-5EDF-40C4-A1F4-DEEB22D36CC8}" name="Crucerístas Beneficiados" dataDxfId="13">
      <calculatedColumnFormula>Tabla334567810111214131516181920212322242627252829303132333536373839404142434445464748495051525354555657585960616263646566676869707172737475767778798182838485868788899091929394959698991001011021031041051061081091101111131121141151161171181201211221231183[[#This Row],[Total de Turístas Beneficiados]]-Tabla334567810111214131516181920212322242627252829303132333536373839404142434445464748495051525354555657585960616263646566676869707172737475767778798182838485868788899091929394959698991001011021031041051061081091101111131121141151161171181201211221231183[[#This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Asistencias]]-Tabla334567810111214131516181920212322242627252829303132333536373839404142434445464748495051525354555657585960616263646566676869707172737475767778798182838485868788899091929394959698991001011021031041051061081091101111131121141151161171181201211221231183[[#This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</calculatedColumnFormula>
    </tableColumn>
    <tableColumn id="13" xr3:uid="{2B14A80C-8F92-4705-881A-18C851D3C8F5}" name="Total de Turístas Beneficiados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A459-35A5-4517-B370-8AB542F9446D}">
  <dimension ref="B1:AB78"/>
  <sheetViews>
    <sheetView tabSelected="1" view="pageBreakPreview" topLeftCell="A62" zoomScale="25" zoomScaleNormal="30" zoomScaleSheetLayoutView="25" workbookViewId="0">
      <selection activeCell="K77" sqref="K77"/>
    </sheetView>
  </sheetViews>
  <sheetFormatPr baseColWidth="10" defaultColWidth="11.42578125" defaultRowHeight="15" x14ac:dyDescent="0.25"/>
  <cols>
    <col min="2" max="2" width="80.28515625" customWidth="1"/>
    <col min="3" max="3" width="32" customWidth="1"/>
    <col min="4" max="4" width="40.5703125" customWidth="1"/>
    <col min="5" max="5" width="43.140625" customWidth="1"/>
    <col min="6" max="6" width="50.5703125" customWidth="1"/>
    <col min="7" max="7" width="44.42578125" customWidth="1"/>
    <col min="8" max="8" width="45.5703125" customWidth="1"/>
    <col min="9" max="9" width="35.42578125" customWidth="1"/>
    <col min="10" max="10" width="51.5703125" customWidth="1"/>
    <col min="11" max="11" width="55.140625" customWidth="1"/>
    <col min="12" max="12" width="56" customWidth="1"/>
    <col min="13" max="13" width="57.42578125" customWidth="1"/>
    <col min="14" max="14" width="53" customWidth="1"/>
    <col min="15" max="15" width="51.42578125" customWidth="1"/>
  </cols>
  <sheetData>
    <row r="1" spans="2:18" ht="15" customHeight="1" x14ac:dyDescent="0.25">
      <c r="M1" s="1"/>
    </row>
    <row r="3" spans="2:18" ht="18.7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8" ht="18.7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8" ht="245.45" customHeight="1" x14ac:dyDescent="1"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</row>
    <row r="6" spans="2:18" ht="58.5" x14ac:dyDescent="0.25">
      <c r="B6" s="61" t="s">
        <v>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2:18" ht="58.5" x14ac:dyDescent="0.25">
      <c r="B7" s="62" t="s">
        <v>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2:18" ht="58.5" x14ac:dyDescent="0.25">
      <c r="B8" s="61" t="s">
        <v>2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2:18" ht="114.75" x14ac:dyDescent="0.25">
      <c r="B9" s="63" t="s">
        <v>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2:18" ht="127.5" hidden="1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8" ht="246" x14ac:dyDescent="0.25">
      <c r="B11" s="4" t="s">
        <v>4</v>
      </c>
      <c r="C11" s="5" t="s">
        <v>5</v>
      </c>
      <c r="D11" s="6" t="s">
        <v>6</v>
      </c>
      <c r="E11" s="7" t="s">
        <v>7</v>
      </c>
      <c r="F11" s="8" t="s">
        <v>8</v>
      </c>
      <c r="G11" s="9" t="s">
        <v>9</v>
      </c>
      <c r="H11" s="9" t="s">
        <v>10</v>
      </c>
      <c r="I11" s="7" t="s">
        <v>81</v>
      </c>
      <c r="J11" s="9" t="s">
        <v>12</v>
      </c>
      <c r="K11" s="9" t="s">
        <v>13</v>
      </c>
      <c r="L11" s="9" t="s">
        <v>14</v>
      </c>
      <c r="M11" s="10" t="s">
        <v>15</v>
      </c>
      <c r="N11" s="11" t="s">
        <v>16</v>
      </c>
      <c r="O11" s="12" t="s">
        <v>17</v>
      </c>
    </row>
    <row r="12" spans="2:18" ht="123" x14ac:dyDescent="0.25">
      <c r="B12" s="13" t="s">
        <v>18</v>
      </c>
      <c r="C12" s="13"/>
      <c r="D12" s="14">
        <f t="shared" ref="D12:O12" si="0">SUM(D13+D14+D15)</f>
        <v>2285</v>
      </c>
      <c r="E12" s="14">
        <f t="shared" si="0"/>
        <v>1679</v>
      </c>
      <c r="F12" s="14">
        <f t="shared" si="0"/>
        <v>0</v>
      </c>
      <c r="G12" s="14">
        <f t="shared" si="0"/>
        <v>332</v>
      </c>
      <c r="H12" s="14">
        <f t="shared" si="0"/>
        <v>2681</v>
      </c>
      <c r="I12" s="14">
        <f t="shared" si="0"/>
        <v>113</v>
      </c>
      <c r="J12" s="14">
        <f t="shared" si="0"/>
        <v>1323</v>
      </c>
      <c r="K12" s="14">
        <f t="shared" si="0"/>
        <v>48839</v>
      </c>
      <c r="L12" s="14">
        <f t="shared" si="0"/>
        <v>638</v>
      </c>
      <c r="M12" s="14">
        <f t="shared" si="0"/>
        <v>38077</v>
      </c>
      <c r="N12" s="14">
        <f t="shared" si="0"/>
        <v>0</v>
      </c>
      <c r="O12" s="14">
        <f t="shared" si="0"/>
        <v>86916</v>
      </c>
      <c r="Q12" s="15"/>
    </row>
    <row r="13" spans="2:18" ht="57.75" customHeight="1" x14ac:dyDescent="0.25">
      <c r="B13" s="16" t="s">
        <v>19</v>
      </c>
      <c r="C13" s="16" t="s">
        <v>20</v>
      </c>
      <c r="D13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Preventivos]]+'[1]15-7-2023'!D12+'[1]16-7-2023 '!D12+'[1]17-7-2023 '!D12+'[1]18-7-2023  '!D12+'[1]19-7-2023  '!D12+'[1]20-7-2023   '!D12+'[1]21-7-2023'!D12+'[1]22-7-2023 '!D12+[1]!Tabla334567810111214131516181920212322242627252829303132333536373839404142434445464748495051525354555657585960616263646566676869707172737475767778798182838485868788899091929394959698991001011021031041051061081091101111131121141151161171181201211221231136[[#This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2047</v>
      </c>
      <c r="E13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Requisadas]]+'[1]15-7-2023'!E12+'[1]16-7-2023 '!E12+'[1]17-7-2023 '!E12+'[1]18-7-2023  '!E12+'[1]19-7-2023  '!E12+'[1]20-7-2023   '!E12+'[1]21-7-2023'!E12+'[1]22-7-2023 '!E12+[1]!Tabla334567810111214131516181920212322242627252829303132333536373839404142434445464748495051525354555657585960616263646566676869707172737475767778798182838485868788899091929394959698991001011021031041051061081091101111131121141151161171181201211221231136[[#This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1448</v>
      </c>
      <c r="F13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Retenidas]]+'[1]15-7-2023'!F12+'[1]16-7-2023 '!F12+'[1]17-7-2023 '!F12+'[1]18-7-2023  '!F12+'[1]19-7-2023  '!F12+'[1]20-7-2023   '!F12+'[1]21-7-2023'!F12+'[1]22-7-2023 '!F12+[1]!Tabla334567810111214131516181920212322242627252829303132333536373839404142434445464748495051525354555657585960616263646566676869707172737475767778798182838485868788899091929394959698991001011021031041051061081091101111131121141151161171181201211221231136[[#This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13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Requisados]]+'[1]15-7-2023'!G12+'[1]16-7-2023 '!G12+'[1]17-7-2023 '!G12+'[1]18-7-2023  '!G12+'[1]19-7-2023  '!G12+'[1]20-7-2023   '!G12+'[1]21-7-2023'!G12+'[1]22-7-2023 '!G12+[1]!Tabla334567810111214131516181920212322242627252829303132333536373839404142434445464748495051525354555657585960616263646566676869707172737475767778798182838485868788899091929394959698991001011021031041051061081091101111131121141151161171181201211221231136[[#This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332</v>
      </c>
      <c r="H13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Requisadas]]+'[1]15-7-2023'!H12+'[1]16-7-2023 '!H12+'[1]17-7-2023 '!H12+'[1]18-7-2023  '!H12+'[1]19-7-2023  '!H12+'[1]20-7-2023   '!H12+'[1]21-7-2023'!H12+'[1]22-7-2023 '!H12+[1]!Tabla334567810111214131516181920212322242627252829303132333536373839404142434445464748495051525354555657585960616263646566676869707172737475767778798182838485868788899091929394959698991001011021031041051061081091101111131121141151161171181201211221231136[[#This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2211</v>
      </c>
      <c r="I13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Detenidas]]+'[1]15-7-2023'!I12+'[1]16-7-2023 '!I12+'[1]17-7-2023 '!I12+'[1]18-7-2023  '!I12+'[1]19-7-2023  '!I12+'[1]20-7-2023   '!I12+'[1]21-7-2023'!I12+'[1]22-7-2023 '!I12+[1]!Tabla334567810111214131516181920212322242627252829303132333536373839404142434445464748495051525354555657585960616263646566676869707172737475767778798182838485868788899091929394959698991001011021031041051061081091101111131121141151161171181201211221231136[[#This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113</v>
      </c>
      <c r="J13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Extranjeros]]+'[1]15-7-2023'!J12+'[1]16-7-2023 '!J12+'[1]17-7-2023 '!J12+'[1]18-7-2023  '!J12+'[1]19-7-2023  '!J12+'[1]20-7-2023   '!J12+'[1]21-7-2023'!J12+'[1]22-7-2023 '!J12+[1]!Tabla334567810111214131516181920212322242627252829303132333536373839404142434445464748495051525354555657585960616263646566676869707172737475767778798182838485868788899091929394959698991001011021031041051061081091101111131121141151161171181201211221231136[[#This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773</v>
      </c>
      <c r="K13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Asistencias]]+'[1]15-7-2023'!K12+'[1]16-7-2023 '!K12+'[1]17-7-2023 '!K12+'[1]18-7-2023  '!K12+'[1]19-7-2023  '!K12+'[1]20-7-2023   '!K12+'[1]21-7-2023'!K12+'[1]22-7-2023 '!K12+[1]!Tabla334567810111214131516181920212322242627252829303132333536373839404142434445464748495051525354555657585960616263646566676869707172737475767778798182838485868788899091929394959698991001011021031041051061081091101111131121141151161171181201211221231136[[#This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46010</v>
      </c>
      <c r="L13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Dominicanos]]+'[1]15-7-2023'!L12+'[1]16-7-2023 '!L12+'[1]17-7-2023 '!L12+'[1]18-7-2023  '!L12+'[1]19-7-2023  '!L12+'[1]20-7-2023   '!L12+'[1]21-7-2023'!L12+'[1]22-7-2023 '!L12+[1]!Tabla334567810111214131516181920212322242627252829303132333536373839404142434445464748495051525354555657585960616263646566676869707172737475767778798182838485868788899091929394959698991001011021031041051061081091101111131121141151161171181201211221231136[[#This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622</v>
      </c>
      <c r="M13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Asistencias]]+'[1]15-7-2023'!M12+'[1]16-7-2023 '!M12+'[1]17-7-2023 '!M12+'[1]18-7-2023  '!M12+'[1]19-7-2023  '!M12+'[1]20-7-2023   '!M12+'[1]21-7-2023'!M12+'[1]22-7-2023 '!M12+[1]!Tabla334567810111214131516181920212322242627252829303132333536373839404142434445464748495051525354555657585960616263646566676869707172737475767778798182838485868788899091929394959698991001011021031041051061081091101111131121141151161171181201211221231136[[#This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38061</v>
      </c>
      <c r="N13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Beneficiados]]+'[1]15-7-2023'!N12+'[1]16-7-2023 '!N12+'[1]17-7-2023 '!N12+'[1]18-7-2023  '!N12+'[1]19-7-2023  '!N12+'[1]20-7-2023   '!N12+'[1]21-7-2023'!N12+'[1]22-7-2023 '!N12+[1]!Tabla334567810111214131516181920212322242627252829303132333536373839404142434445464748495051525354555657585960616263646566676869707172737475767778798182838485868788899091929394959698991001011021031041051061081091101111131121141151161171181201211221231136[[#This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13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84071</v>
      </c>
      <c r="P13" s="18" t="s">
        <v>20</v>
      </c>
      <c r="Q13" s="19" t="s">
        <v>21</v>
      </c>
      <c r="R13" s="20" t="s">
        <v>22</v>
      </c>
    </row>
    <row r="14" spans="2:18" ht="49.5" customHeight="1" x14ac:dyDescent="0.25">
      <c r="B14" s="16" t="s">
        <v>24</v>
      </c>
      <c r="C14" s="16" t="s">
        <v>20</v>
      </c>
      <c r="D14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Preventivos]]+'[1]15-7-2023'!D13+'[1]16-7-2023 '!D13+'[1]17-7-2023 '!D13+'[1]18-7-2023  '!D13+'[1]19-7-2023  '!D13+'[1]20-7-2023   '!D13+'[1]21-7-2023'!D13+'[1]22-7-2023 '!D13+[1]!Tabla334567810111214131516181920212322242627252829303132333536373839404142434445464748495051525354555657585960616263646566676869707172737475767778798182838485868788899091929394959698991001011021031041051061081091101111131121141151161171181201211221231136[[#This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232</v>
      </c>
      <c r="E14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Requisadas]]+'[1]15-7-2023'!E13+'[1]16-7-2023 '!E13+'[1]17-7-2023 '!E13+'[1]18-7-2023  '!E13+'[1]19-7-2023  '!E13+'[1]20-7-2023   '!E13+'[1]21-7-2023'!E13+'[1]22-7-2023 '!E13+[1]!Tabla334567810111214131516181920212322242627252829303132333536373839404142434445464748495051525354555657585960616263646566676869707172737475767778798182838485868788899091929394959698991001011021031041051061081091101111131121141151161171181201211221231136[[#This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231</v>
      </c>
      <c r="F14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Retenidas]]+'[1]15-7-2023'!F13+'[1]16-7-2023 '!F13+'[1]17-7-2023 '!F13+'[1]18-7-2023  '!F13+'[1]19-7-2023  '!F13+'[1]20-7-2023   '!F13+'[1]21-7-2023'!F13+'[1]22-7-2023 '!F13+[1]!Tabla334567810111214131516181920212322242627252829303132333536373839404142434445464748495051525354555657585960616263646566676869707172737475767778798182838485868788899091929394959698991001011021031041051061081091101111131121141151161171181201211221231136[[#This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14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Requisados]]+'[1]15-7-2023'!G13+'[1]16-7-2023 '!G13+'[1]17-7-2023 '!G13+'[1]18-7-2023  '!G13+'[1]19-7-2023  '!G13+'[1]20-7-2023   '!G13+'[1]21-7-2023'!G13+'[1]22-7-2023 '!G13+[1]!Tabla334567810111214131516181920212322242627252829303132333536373839404142434445464748495051525354555657585960616263646566676869707172737475767778798182838485868788899091929394959698991001011021031041051061081091101111131121141151161171181201211221231136[[#This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14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Requisadas]]+'[1]15-7-2023'!H13+'[1]16-7-2023 '!H13+'[1]17-7-2023 '!H13+'[1]18-7-2023  '!H13+'[1]19-7-2023  '!H13+'[1]20-7-2023   '!H13+'[1]21-7-2023'!H13+'[1]22-7-2023 '!H13+[1]!Tabla334567810111214131516181920212322242627252829303132333536373839404142434445464748495051525354555657585960616263646566676869707172737475767778798182838485868788899091929394959698991001011021031041051061081091101111131121141151161171181201211221231136[[#This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470</v>
      </c>
      <c r="I14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Detenidas]]+'[1]15-7-2023'!I13+'[1]16-7-2023 '!I13+'[1]17-7-2023 '!I13+'[1]18-7-2023  '!I13+'[1]19-7-2023  '!I13+'[1]20-7-2023   '!I13+'[1]21-7-2023'!I13+'[1]22-7-2023 '!I13+[1]!Tabla334567810111214131516181920212322242627252829303132333536373839404142434445464748495051525354555657585960616263646566676869707172737475767778798182838485868788899091929394959698991001011021031041051061081091101111131121141151161171181201211221231136[[#This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14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Extranjeros]]+'[1]15-7-2023'!J13+'[1]16-7-2023 '!J13+'[1]17-7-2023 '!J13+'[1]18-7-2023  '!J13+'[1]19-7-2023  '!J13+'[1]20-7-2023   '!J13+'[1]21-7-2023'!J13+'[1]22-7-2023 '!J13+[1]!Tabla334567810111214131516181920212322242627252829303132333536373839404142434445464748495051525354555657585960616263646566676869707172737475767778798182838485868788899091929394959698991001011021031041051061081091101111131121141151161171181201211221231136[[#This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71</v>
      </c>
      <c r="K14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Asistencias]]+'[1]15-7-2023'!K13+'[1]16-7-2023 '!K13+'[1]17-7-2023 '!K13+'[1]18-7-2023  '!K13+'[1]19-7-2023  '!K13+'[1]20-7-2023   '!K13+'[1]21-7-2023'!K13+'[1]22-7-2023 '!K13+[1]!Tabla334567810111214131516181920212322242627252829303132333536373839404142434445464748495051525354555657585960616263646566676869707172737475767778798182838485868788899091929394959698991001011021031041051061081091101111131121141151161171181201211221231136[[#This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2350</v>
      </c>
      <c r="L14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Dominicanos]]+'[1]15-7-2023'!L13+'[1]16-7-2023 '!L13+'[1]17-7-2023 '!L13+'[1]18-7-2023  '!L13+'[1]19-7-2023  '!L13+'[1]20-7-2023   '!L13+'[1]21-7-2023'!L13+'[1]22-7-2023 '!L13+[1]!Tabla334567810111214131516181920212322242627252829303132333536373839404142434445464748495051525354555657585960616263646566676869707172737475767778798182838485868788899091929394959698991001011021031041051061081091101111131121141151161171181201211221231136[[#This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</v>
      </c>
      <c r="M14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Asistencias]]+'[1]15-7-2023'!M13+'[1]16-7-2023 '!M13+'[1]17-7-2023 '!M13+'[1]18-7-2023  '!M13+'[1]19-7-2023  '!M13+'[1]20-7-2023   '!M13+'[1]21-7-2023'!M13+'[1]22-7-2023 '!M13+[1]!Tabla334567810111214131516181920212322242627252829303132333536373839404142434445464748495051525354555657585960616263646566676869707172737475767778798182838485868788899091929394959698991001011021031041051061081091101111131121141151161171181201211221231136[[#This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1</v>
      </c>
      <c r="N14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Beneficiados]]+'[1]15-7-2023'!N13+'[1]16-7-2023 '!N13+'[1]17-7-2023 '!N13+'[1]18-7-2023  '!N13+'[1]19-7-2023  '!N13+'[1]20-7-2023   '!N13+'[1]21-7-2023'!N13+'[1]22-7-2023 '!N13+[1]!Tabla334567810111214131516181920212322242627252829303132333536373839404142434445464748495051525354555657585960616263646566676869707172737475767778798182838485868788899091929394959698991001011021031041051061081091101111131121141151161171181201211221231136[[#This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14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2351</v>
      </c>
    </row>
    <row r="15" spans="2:18" ht="49.5" customHeight="1" x14ac:dyDescent="0.25">
      <c r="B15" s="16" t="s">
        <v>25</v>
      </c>
      <c r="C15" s="16" t="s">
        <v>20</v>
      </c>
      <c r="D15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Preventivos]]+'[1]15-7-2023'!D14+'[1]16-7-2023 '!D14+'[1]17-7-2023 '!D14+'[1]18-7-2023  '!D14+'[1]19-7-2023  '!D14+'[1]20-7-2023   '!D14+'[1]21-7-2023'!D14+'[1]22-7-2023 '!D14+[1]!Tabla334567810111214131516181920212322242627252829303132333536373839404142434445464748495051525354555657585960616263646566676869707172737475767778798182838485868788899091929394959698991001011021031041051061081091101111131121141151161171181201211221231136[[#This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6</v>
      </c>
      <c r="E15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Requisadas]]+'[1]15-7-2023'!E14+'[1]16-7-2023 '!E14+'[1]17-7-2023 '!E14+'[1]18-7-2023  '!E14+'[1]19-7-2023  '!E14+'[1]20-7-2023   '!E14+'[1]21-7-2023'!E14+'[1]22-7-2023 '!E14+[1]!Tabla334567810111214131516181920212322242627252829303132333536373839404142434445464748495051525354555657585960616263646566676869707172737475767778798182838485868788899091929394959698991001011021031041051061081091101111131121141151161171181201211221231136[[#This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15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Retenidas]]+'[1]15-7-2023'!F14+'[1]16-7-2023 '!F14+'[1]17-7-2023 '!F14+'[1]18-7-2023  '!F14+'[1]19-7-2023  '!F14+'[1]20-7-2023   '!F14+'[1]21-7-2023'!F14+'[1]22-7-2023 '!F14+[1]!Tabla334567810111214131516181920212322242627252829303132333536373839404142434445464748495051525354555657585960616263646566676869707172737475767778798182838485868788899091929394959698991001011021031041051061081091101111131121141151161171181201211221231136[[#This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15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Requisados]]+'[1]15-7-2023'!G14+'[1]16-7-2023 '!G14+'[1]17-7-2023 '!G14+'[1]18-7-2023  '!G14+'[1]19-7-2023  '!G14+'[1]20-7-2023   '!G14+'[1]21-7-2023'!G14+'[1]22-7-2023 '!G14+[1]!Tabla334567810111214131516181920212322242627252829303132333536373839404142434445464748495051525354555657585960616263646566676869707172737475767778798182838485868788899091929394959698991001011021031041051061081091101111131121141151161171181201211221231136[[#This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15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Requisadas]]+'[1]15-7-2023'!H14+'[1]16-7-2023 '!H14+'[1]17-7-2023 '!H14+'[1]18-7-2023  '!H14+'[1]19-7-2023  '!H14+'[1]20-7-2023   '!H14+'[1]21-7-2023'!H14+'[1]22-7-2023 '!H14+[1]!Tabla334567810111214131516181920212322242627252829303132333536373839404142434445464748495051525354555657585960616263646566676869707172737475767778798182838485868788899091929394959698991001011021031041051061081091101111131121141151161171181201211221231136[[#This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15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Detenidas]]+'[1]15-7-2023'!I14+'[1]16-7-2023 '!I14+'[1]17-7-2023 '!I14+'[1]18-7-2023  '!I14+'[1]19-7-2023  '!I14+'[1]20-7-2023   '!I14+'[1]21-7-2023'!I14+'[1]22-7-2023 '!I14+[1]!Tabla334567810111214131516181920212322242627252829303132333536373839404142434445464748495051525354555657585960616263646566676869707172737475767778798182838485868788899091929394959698991001011021031041051061081091101111131121141151161171181201211221231136[[#This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15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Extranjeros]]+'[1]15-7-2023'!J14+'[1]16-7-2023 '!J14+'[1]17-7-2023 '!J14+'[1]18-7-2023  '!J14+'[1]19-7-2023  '!J14+'[1]20-7-2023   '!J14+'[1]21-7-2023'!J14+'[1]22-7-2023 '!J14+[1]!Tabla334567810111214131516181920212322242627252829303132333536373839404142434445464748495051525354555657585960616263646566676869707172737475767778798182838485868788899091929394959698991001011021031041051061081091101111131121141151161171181201211221231136[[#This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479</v>
      </c>
      <c r="K15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Asistencias]]+'[1]15-7-2023'!K14+'[1]16-7-2023 '!K14+'[1]17-7-2023 '!K14+'[1]18-7-2023  '!K14+'[1]19-7-2023  '!K14+'[1]20-7-2023   '!K14+'[1]21-7-2023'!K14+'[1]22-7-2023 '!K14+[1]!Tabla334567810111214131516181920212322242627252829303132333536373839404142434445464748495051525354555657585960616263646566676869707172737475767778798182838485868788899091929394959698991001011021031041051061081091101111131121141151161171181201211221231136[[#This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479</v>
      </c>
      <c r="L15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Dominicanos]]+'[1]15-7-2023'!L14+'[1]16-7-2023 '!L14+'[1]17-7-2023 '!L14+'[1]18-7-2023  '!L14+'[1]19-7-2023  '!L14+'[1]20-7-2023   '!L14+'[1]21-7-2023'!L14+'[1]22-7-2023 '!L14+[1]!Tabla334567810111214131516181920212322242627252829303132333536373839404142434445464748495051525354555657585960616263646566676869707172737475767778798182838485868788899091929394959698991001011021031041051061081091101111131121141151161171181201211221231136[[#This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15</v>
      </c>
      <c r="M15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Asistencias]]+'[1]15-7-2023'!M14+'[1]16-7-2023 '!M14+'[1]17-7-2023 '!M14+'[1]18-7-2023  '!M14+'[1]19-7-2023  '!M14+'[1]20-7-2023   '!M14+'[1]21-7-2023'!M14+'[1]22-7-2023 '!M14+[1]!Tabla334567810111214131516181920212322242627252829303132333536373839404142434445464748495051525354555657585960616263646566676869707172737475767778798182838485868788899091929394959698991001011021031041051061081091101111131121141151161171181201211221231136[[#This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15</v>
      </c>
      <c r="N15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Beneficiados]]+'[1]15-7-2023'!N14+'[1]16-7-2023 '!N14+'[1]17-7-2023 '!N14+'[1]18-7-2023  '!N14+'[1]19-7-2023  '!N14+'[1]20-7-2023   '!N14+'[1]21-7-2023'!N14+'[1]22-7-2023 '!N14+[1]!Tabla334567810111214131516181920212322242627252829303132333536373839404142434445464748495051525354555657585960616263646566676869707172737475767778798182838485868788899091929394959698991001011021031041051061081091101111131121141151161171181201211221231136[[#This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15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494</v>
      </c>
    </row>
    <row r="16" spans="2:18" ht="123" x14ac:dyDescent="0.25">
      <c r="B16" s="13" t="s">
        <v>26</v>
      </c>
      <c r="C16" s="13"/>
      <c r="D16" s="14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Preventivos]]+'[1]15-7-2023'!D15+'[1]16-7-2023 '!D15+'[1]17-7-2023 '!D15+'[1]18-7-2023  '!D15+'[1]19-7-2023  '!D15+'[1]20-7-2023   '!D15+'[1]21-7-2023'!D15+'[1]22-7-2023 '!D15+[1]!Tabla334567810111214131516181920212322242627252829303132333536373839404142434445464748495051525354555657585960616263646566676869707172737475767778798182838485868788899091929394959698991001011021031041051061081091101111131121141151161171181201211221231136[[#This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901</v>
      </c>
      <c r="E16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Requisadas]]+'[1]15-7-2023'!E15+'[1]16-7-2023 '!E15+'[1]17-7-2023 '!E15+'[1]18-7-2023  '!E15+'[1]19-7-2023  '!E15+'[1]20-7-2023   '!E15+'[1]21-7-2023'!E15+'[1]22-7-2023 '!E15+[1]!Tabla334567810111214131516181920212322242627252829303132333536373839404142434445464748495051525354555657585960616263646566676869707172737475767778798182838485868788899091929394959698991001011021031041051061081091101111131121141151161171181201211221231136[[#This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22</v>
      </c>
      <c r="F16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Retenidas]]+'[1]15-7-2023'!F15+'[1]16-7-2023 '!F15+'[1]17-7-2023 '!F15+'[1]18-7-2023  '!F15+'[1]19-7-2023  '!F15+'[1]20-7-2023   '!F15+'[1]21-7-2023'!F15+'[1]22-7-2023 '!F15+[1]!Tabla334567810111214131516181920212322242627252829303132333536373839404142434445464748495051525354555657585960616263646566676869707172737475767778798182838485868788899091929394959698991001011021031041051061081091101111131121141151161171181201211221231136[[#This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9</v>
      </c>
      <c r="G16" s="14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Requisados]]+'[1]15-7-2023'!G15+'[1]16-7-2023 '!G15+'[1]17-7-2023 '!G15+'[1]18-7-2023  '!G15+'[1]19-7-2023  '!G15+'[1]20-7-2023   '!G15+'[1]21-7-2023'!G15+'[1]22-7-2023 '!G15+[1]!Tabla334567810111214131516181920212322242627252829303132333536373839404142434445464748495051525354555657585960616263646566676869707172737475767778798182838485868788899091929394959698991001011021031041051061081091101111131121141151161171181201211221231136[[#This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6147</v>
      </c>
      <c r="H16" s="14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Requisadas]]+'[1]15-7-2023'!H15+'[1]16-7-2023 '!H15+'[1]17-7-2023 '!H15+'[1]18-7-2023  '!H15+'[1]19-7-2023  '!H15+'[1]20-7-2023   '!H15+'[1]21-7-2023'!H15+'[1]22-7-2023 '!H15+[1]!Tabla334567810111214131516181920212322242627252829303132333536373839404142434445464748495051525354555657585960616263646566676869707172737475767778798182838485868788899091929394959698991001011021031041051061081091101111131121141151161171181201211221231136[[#This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2778</v>
      </c>
      <c r="I16" s="14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Detenidas]]+'[1]15-7-2023'!I15+'[1]16-7-2023 '!I15+'[1]17-7-2023 '!I15+'[1]18-7-2023  '!I15+'[1]19-7-2023  '!I15+'[1]20-7-2023   '!I15+'[1]21-7-2023'!I15+'[1]22-7-2023 '!I15+[1]!Tabla334567810111214131516181920212322242627252829303132333536373839404142434445464748495051525354555657585960616263646566676869707172737475767778798182838485868788899091929394959698991001011021031041051061081091101111131121141151161171181201211221231136[[#This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99</v>
      </c>
      <c r="J16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Extranjeros]]+'[1]15-7-2023'!J15+'[1]16-7-2023 '!J15+'[1]17-7-2023 '!J15+'[1]18-7-2023  '!J15+'[1]19-7-2023  '!J15+'[1]20-7-2023   '!J15+'[1]21-7-2023'!J15+'[1]22-7-2023 '!J15+[1]!Tabla334567810111214131516181920212322242627252829303132333536373839404142434445464748495051525354555657585960616263646566676869707172737475767778798182838485868788899091929394959698991001011021031041051061081091101111131121141151161171181201211221231136[[#This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5187</v>
      </c>
      <c r="K16" s="14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Asistencias]]+'[1]15-7-2023'!K15+'[1]16-7-2023 '!K15+'[1]17-7-2023 '!K15+'[1]18-7-2023  '!K15+'[1]19-7-2023  '!K15+'[1]20-7-2023   '!K15+'[1]21-7-2023'!K15+'[1]22-7-2023 '!K15+[1]!Tabla334567810111214131516181920212322242627252829303132333536373839404142434445464748495051525354555657585960616263646566676869707172737475767778798182838485868788899091929394959698991001011021031041051061081091101111131121141151161171181201211221231136[[#This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27539</v>
      </c>
      <c r="L16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Dominicanos]]+'[1]15-7-2023'!L15+'[1]16-7-2023 '!L15+'[1]17-7-2023 '!L15+'[1]18-7-2023  '!L15+'[1]19-7-2023  '!L15+'[1]20-7-2023   '!L15+'[1]21-7-2023'!L15+'[1]22-7-2023 '!L15+[1]!Tabla334567810111214131516181920212322242627252829303132333536373839404142434445464748495051525354555657585960616263646566676869707172737475767778798182838485868788899091929394959698991001011021031041051061081091101111131121141151161171181201211221231136[[#This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4203</v>
      </c>
      <c r="M16" s="14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Asistencias]]+'[1]15-7-2023'!M15+'[1]16-7-2023 '!M15+'[1]17-7-2023 '!M15+'[1]18-7-2023  '!M15+'[1]19-7-2023  '!M15+'[1]20-7-2023   '!M15+'[1]21-7-2023'!M15+'[1]22-7-2023 '!M15+[1]!Tabla334567810111214131516181920212322242627252829303132333536373839404142434445464748495051525354555657585960616263646566676869707172737475767778798182838485868788899091929394959698991001011021031041051061081091101111131121141151161171181201211221231136[[#This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26004</v>
      </c>
      <c r="N16" s="14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Beneficiados]]+'[1]15-7-2023'!N15+'[1]16-7-2023 '!N15+'[1]17-7-2023 '!N15+'[1]18-7-2023  '!N15+'[1]19-7-2023  '!N15+'[1]20-7-2023   '!N15+'[1]21-7-2023'!N15+'[1]22-7-2023 '!N15+[1]!Tabla334567810111214131516181920212322242627252829303132333536373839404142434445464748495051525354555657585960616263646566676869707172737475767778798182838485868788899091929394959698991001011021031041051061081091101111131121141151161171181201211221231136[[#This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16" s="14">
        <f t="shared" ref="O16" si="1">SUM(O17+O18+O19+O20)</f>
        <v>53543</v>
      </c>
    </row>
    <row r="17" spans="2:16" ht="49.5" customHeight="1" x14ac:dyDescent="0.25">
      <c r="B17" s="16" t="s">
        <v>27</v>
      </c>
      <c r="C17" s="16" t="s">
        <v>20</v>
      </c>
      <c r="D17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Preventivos]]+'[1]15-7-2023'!D16+'[1]16-7-2023 '!D16+'[1]17-7-2023 '!D16+'[1]18-7-2023  '!D16+'[1]19-7-2023  '!D16+'[1]20-7-2023   '!D16+'[1]21-7-2023'!D16+'[1]22-7-2023 '!D16+[1]!Tabla334567810111214131516181920212322242627252829303132333536373839404142434445464748495051525354555657585960616263646566676869707172737475767778798182838485868788899091929394959698991001011021031041051061081091101111131121141151161171181201211221231136[[#This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71</v>
      </c>
      <c r="E17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Requisadas]]+'[1]15-7-2023'!E16+'[1]16-7-2023 '!E16+'[1]17-7-2023 '!E16+'[1]18-7-2023  '!E16+'[1]19-7-2023  '!E16+'[1]20-7-2023   '!E16+'[1]21-7-2023'!E16+'[1]22-7-2023 '!E16+[1]!Tabla334567810111214131516181920212322242627252829303132333536373839404142434445464748495051525354555657585960616263646566676869707172737475767778798182838485868788899091929394959698991001011021031041051061081091101111131121141151161171181201211221231136[[#This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3</v>
      </c>
      <c r="F17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Retenidas]]+'[1]15-7-2023'!F16+'[1]16-7-2023 '!F16+'[1]17-7-2023 '!F16+'[1]18-7-2023  '!F16+'[1]19-7-2023  '!F16+'[1]20-7-2023   '!F16+'[1]21-7-2023'!F16+'[1]22-7-2023 '!F16+[1]!Tabla334567810111214131516181920212322242627252829303132333536373839404142434445464748495051525354555657585960616263646566676869707172737475767778798182838485868788899091929394959698991001011021031041051061081091101111131121141151161171181201211221231136[[#This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17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Requisados]]+'[1]15-7-2023'!G16+'[1]16-7-2023 '!G16+'[1]17-7-2023 '!G16+'[1]18-7-2023  '!G16+'[1]19-7-2023  '!G16+'[1]20-7-2023   '!G16+'[1]21-7-2023'!G16+'[1]22-7-2023 '!G16+[1]!Tabla334567810111214131516181920212322242627252829303132333536373839404142434445464748495051525354555657585960616263646566676869707172737475767778798182838485868788899091929394959698991001011021031041051061081091101111131121141151161171181201211221231136[[#This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9</v>
      </c>
      <c r="H17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Requisadas]]+'[1]15-7-2023'!H16+'[1]16-7-2023 '!H16+'[1]17-7-2023 '!H16+'[1]18-7-2023  '!H16+'[1]19-7-2023  '!H16+'[1]20-7-2023   '!H16+'[1]21-7-2023'!H16+'[1]22-7-2023 '!H16+[1]!Tabla334567810111214131516181920212322242627252829303132333536373839404142434445464748495051525354555657585960616263646566676869707172737475767778798182838485868788899091929394959698991001011021031041051061081091101111131121141151161171181201211221231136[[#This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25</v>
      </c>
      <c r="I17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Detenidas]]+'[1]15-7-2023'!I16+'[1]16-7-2023 '!I16+'[1]17-7-2023 '!I16+'[1]18-7-2023  '!I16+'[1]19-7-2023  '!I16+'[1]20-7-2023   '!I16+'[1]21-7-2023'!I16+'[1]22-7-2023 '!I16+[1]!Tabla334567810111214131516181920212322242627252829303132333536373839404142434445464748495051525354555657585960616263646566676869707172737475767778798182838485868788899091929394959698991001011021031041051061081091101111131121141151161171181201211221231136[[#This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2</v>
      </c>
      <c r="J17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Extranjeros]]+'[1]15-7-2023'!J16+'[1]16-7-2023 '!J16+'[1]17-7-2023 '!J16+'[1]18-7-2023  '!J16+'[1]19-7-2023  '!J16+'[1]20-7-2023   '!J16+'[1]21-7-2023'!J16+'[1]22-7-2023 '!J16+[1]!Tabla334567810111214131516181920212322242627252829303132333536373839404142434445464748495051525354555657585960616263646566676869707172737475767778798182838485868788899091929394959698991001011021031041051061081091101111131121141151161171181201211221231136[[#This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4124</v>
      </c>
      <c r="K17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Asistencias]]+'[1]15-7-2023'!K16+'[1]16-7-2023 '!K16+'[1]17-7-2023 '!K16+'[1]18-7-2023  '!K16+'[1]19-7-2023  '!K16+'[1]20-7-2023   '!K16+'[1]21-7-2023'!K16+'[1]22-7-2023 '!K16+[1]!Tabla334567810111214131516181920212322242627252829303132333536373839404142434445464748495051525354555657585960616263646566676869707172737475767778798182838485868788899091929394959698991001011021031041051061081091101111131121141151161171181201211221231136[[#This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26100</v>
      </c>
      <c r="L17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Dominicanos]]+'[1]15-7-2023'!L16+'[1]16-7-2023 '!L16+'[1]17-7-2023 '!L16+'[1]18-7-2023  '!L16+'[1]19-7-2023  '!L16+'[1]20-7-2023   '!L16+'[1]21-7-2023'!L16+'[1]22-7-2023 '!L16+[1]!Tabla334567810111214131516181920212322242627252829303132333536373839404142434445464748495051525354555657585960616263646566676869707172737475767778798182838485868788899091929394959698991001011021031041051061081091101111131121141151161171181201211221231136[[#This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4187</v>
      </c>
      <c r="M17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Asistencias]]+'[1]15-7-2023'!M16+'[1]16-7-2023 '!M16+'[1]17-7-2023 '!M16+'[1]18-7-2023  '!M16+'[1]19-7-2023  '!M16+'[1]20-7-2023   '!M16+'[1]21-7-2023'!M16+'[1]22-7-2023 '!M16+[1]!Tabla334567810111214131516181920212322242627252829303132333536373839404142434445464748495051525354555657585960616263646566676869707172737475767778798182838485868788899091929394959698991001011021031041051061081091101111131121141151161171181201211221231136[[#This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25985</v>
      </c>
      <c r="N17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Beneficiados]]+'[1]15-7-2023'!N16+'[1]16-7-2023 '!N16+'[1]17-7-2023 '!N16+'[1]18-7-2023  '!N16+'[1]19-7-2023  '!N16+'[1]20-7-2023   '!N16+'[1]21-7-2023'!N16+'[1]22-7-2023 '!N16+[1]!Tabla334567810111214131516181920212322242627252829303132333536373839404142434445464748495051525354555657585960616263646566676869707172737475767778798182838485868788899091929394959698991001011021031041051061081091101111131121141151161171181201211221231136[[#This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17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52085</v>
      </c>
    </row>
    <row r="18" spans="2:16" ht="42" customHeight="1" x14ac:dyDescent="0.25">
      <c r="B18" s="16" t="s">
        <v>28</v>
      </c>
      <c r="C18" s="16" t="s">
        <v>20</v>
      </c>
      <c r="D18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Preventivos]]+'[1]15-7-2023'!D17+'[1]16-7-2023 '!D17+'[1]17-7-2023 '!D17+'[1]18-7-2023  '!D17+'[1]19-7-2023  '!D17+'[1]20-7-2023   '!D17+'[1]21-7-2023'!D17+'[1]22-7-2023 '!D17+[1]!Tabla334567810111214131516181920212322242627252829303132333536373839404142434445464748495051525354555657585960616263646566676869707172737475767778798182838485868788899091929394959698991001011021031041051061081091101111131121141151161171181201211221231136[[#This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34</v>
      </c>
      <c r="E18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Requisadas]]+'[1]15-7-2023'!E17+'[1]16-7-2023 '!E17+'[1]17-7-2023 '!E17+'[1]18-7-2023  '!E17+'[1]19-7-2023  '!E17+'[1]20-7-2023   '!E17+'[1]21-7-2023'!E17+'[1]22-7-2023 '!E17+[1]!Tabla334567810111214131516181920212322242627252829303132333536373839404142434445464748495051525354555657585960616263646566676869707172737475767778798182838485868788899091929394959698991001011021031041051061081091101111131121141151161171181201211221231136[[#This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18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Retenidas]]+'[1]15-7-2023'!F17+'[1]16-7-2023 '!F17+'[1]17-7-2023 '!F17+'[1]18-7-2023  '!F17+'[1]19-7-2023  '!F17+'[1]20-7-2023   '!F17+'[1]21-7-2023'!F17+'[1]22-7-2023 '!F17+[1]!Tabla334567810111214131516181920212322242627252829303132333536373839404142434445464748495051525354555657585960616263646566676869707172737475767778798182838485868788899091929394959698991001011021031041051061081091101111131121141151161171181201211221231136[[#This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18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Requisados]]+'[1]15-7-2023'!G17+'[1]16-7-2023 '!G17+'[1]17-7-2023 '!G17+'[1]18-7-2023  '!G17+'[1]19-7-2023  '!G17+'[1]20-7-2023   '!G17+'[1]21-7-2023'!G17+'[1]22-7-2023 '!G17+[1]!Tabla334567810111214131516181920212322242627252829303132333536373839404142434445464748495051525354555657585960616263646566676869707172737475767778798182838485868788899091929394959698991001011021031041051061081091101111131121141151161171181201211221231136[[#This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5548</v>
      </c>
      <c r="H18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Requisadas]]+'[1]15-7-2023'!H17+'[1]16-7-2023 '!H17+'[1]17-7-2023 '!H17+'[1]18-7-2023  '!H17+'[1]19-7-2023  '!H17+'[1]20-7-2023   '!H17+'[1]21-7-2023'!H17+'[1]22-7-2023 '!H17+[1]!Tabla334567810111214131516181920212322242627252829303132333536373839404142434445464748495051525354555657585960616263646566676869707172737475767778798182838485868788899091929394959698991001011021031041051061081091101111131121141151161171181201211221231136[[#This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1954</v>
      </c>
      <c r="I18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Detenidas]]+'[1]15-7-2023'!I17+'[1]16-7-2023 '!I17+'[1]17-7-2023 '!I17+'[1]18-7-2023  '!I17+'[1]19-7-2023  '!I17+'[1]20-7-2023   '!I17+'[1]21-7-2023'!I17+'[1]22-7-2023 '!I17+[1]!Tabla334567810111214131516181920212322242627252829303132333536373839404142434445464748495051525354555657585960616263646566676869707172737475767778798182838485868788899091929394959698991001011021031041051061081091101111131121141151161171181201211221231136[[#This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5</v>
      </c>
      <c r="J18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Extranjeros]]+'[1]15-7-2023'!J17+'[1]16-7-2023 '!J17+'[1]17-7-2023 '!J17+'[1]18-7-2023  '!J17+'[1]19-7-2023  '!J17+'[1]20-7-2023   '!J17+'[1]21-7-2023'!J17+'[1]22-7-2023 '!J17+[1]!Tabla334567810111214131516181920212322242627252829303132333536373839404142434445464748495051525354555657585960616263646566676869707172737475767778798182838485868788899091929394959698991001011021031041051061081091101111131121141151161171181201211221231136[[#This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1040</v>
      </c>
      <c r="K18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Asistencias]]+'[1]15-7-2023'!K17+'[1]16-7-2023 '!K17+'[1]17-7-2023 '!K17+'[1]18-7-2023  '!K17+'[1]19-7-2023  '!K17+'[1]20-7-2023   '!K17+'[1]21-7-2023'!K17+'[1]22-7-2023 '!K17+[1]!Tabla334567810111214131516181920212322242627252829303132333536373839404142434445464748495051525354555657585960616263646566676869707172737475767778798182838485868788899091929394959698991001011021031041051061081091101111131121141151161171181201211221231136[[#This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1040</v>
      </c>
      <c r="L18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Dominicanos]]+'[1]15-7-2023'!L17+'[1]16-7-2023 '!L17+'[1]17-7-2023 '!L17+'[1]18-7-2023  '!L17+'[1]19-7-2023  '!L17+'[1]20-7-2023   '!L17+'[1]21-7-2023'!L17+'[1]22-7-2023 '!L17+[1]!Tabla334567810111214131516181920212322242627252829303132333536373839404142434445464748495051525354555657585960616263646566676869707172737475767778798182838485868788899091929394959698991001011021031041051061081091101111131121141151161171181201211221231136[[#This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12</v>
      </c>
      <c r="M18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Asistencias]]+'[1]15-7-2023'!M17+'[1]16-7-2023 '!M17+'[1]17-7-2023 '!M17+'[1]18-7-2023  '!M17+'[1]19-7-2023  '!M17+'[1]20-7-2023   '!M17+'[1]21-7-2023'!M17+'[1]22-7-2023 '!M17+[1]!Tabla334567810111214131516181920212322242627252829303132333536373839404142434445464748495051525354555657585960616263646566676869707172737475767778798182838485868788899091929394959698991001011021031041051061081091101111131121141151161171181201211221231136[[#This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14</v>
      </c>
      <c r="N18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Beneficiados]]+'[1]15-7-2023'!N17+'[1]16-7-2023 '!N17+'[1]17-7-2023 '!N17+'[1]18-7-2023  '!N17+'[1]19-7-2023  '!N17+'[1]20-7-2023   '!N17+'[1]21-7-2023'!N17+'[1]22-7-2023 '!N17+[1]!Tabla334567810111214131516181920212322242627252829303132333536373839404142434445464748495051525354555657585960616263646566676869707172737475767778798182838485868788899091929394959698991001011021031041051061081091101111131121141151161171181201211221231136[[#This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18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1054</v>
      </c>
    </row>
    <row r="19" spans="2:16" ht="49.5" customHeight="1" x14ac:dyDescent="0.25">
      <c r="B19" s="16" t="s">
        <v>29</v>
      </c>
      <c r="C19" s="16" t="s">
        <v>20</v>
      </c>
      <c r="D19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Preventivos]]+'[1]15-7-2023'!D18+'[1]16-7-2023 '!D18+'[1]17-7-2023 '!D18+'[1]18-7-2023  '!D18+'[1]19-7-2023  '!D18+'[1]20-7-2023   '!D18+'[1]21-7-2023'!D18+'[1]22-7-2023 '!D18+[1]!Tabla334567810111214131516181920212322242627252829303132333536373839404142434445464748495051525354555657585960616263646566676869707172737475767778798182838485868788899091929394959698991001011021031041051061081091101111131121141151161171181201211221231136[[#This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661</v>
      </c>
      <c r="E19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Requisadas]]+'[1]15-7-2023'!E18+'[1]16-7-2023 '!E18+'[1]17-7-2023 '!E18+'[1]18-7-2023  '!E18+'[1]19-7-2023  '!E18+'[1]20-7-2023   '!E18+'[1]21-7-2023'!E18+'[1]22-7-2023 '!E18+[1]!Tabla334567810111214131516181920212322242627252829303132333536373839404142434445464748495051525354555657585960616263646566676869707172737475767778798182838485868788899091929394959698991001011021031041051061081091101111131121141151161171181201211221231136[[#This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5</v>
      </c>
      <c r="F19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Retenidas]]+'[1]15-7-2023'!F18+'[1]16-7-2023 '!F18+'[1]17-7-2023 '!F18+'[1]18-7-2023  '!F18+'[1]19-7-2023  '!F18+'[1]20-7-2023   '!F18+'[1]21-7-2023'!F18+'[1]22-7-2023 '!F18+[1]!Tabla334567810111214131516181920212322242627252829303132333536373839404142434445464748495051525354555657585960616263646566676869707172737475767778798182838485868788899091929394959698991001011021031041051061081091101111131121141151161171181201211221231136[[#This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8</v>
      </c>
      <c r="G19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Requisados]]+'[1]15-7-2023'!G18+'[1]16-7-2023 '!G18+'[1]17-7-2023 '!G18+'[1]18-7-2023  '!G18+'[1]19-7-2023  '!G18+'[1]20-7-2023   '!G18+'[1]21-7-2023'!G18+'[1]22-7-2023 '!G18+[1]!Tabla334567810111214131516181920212322242627252829303132333536373839404142434445464748495051525354555657585960616263646566676869707172737475767778798182838485868788899091929394959698991001011021031041051061081091101111131121141151161171181201211221231136[[#This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405</v>
      </c>
      <c r="H19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Requisadas]]+'[1]15-7-2023'!H18+'[1]16-7-2023 '!H18+'[1]17-7-2023 '!H18+'[1]18-7-2023  '!H18+'[1]19-7-2023  '!H18+'[1]20-7-2023   '!H18+'[1]21-7-2023'!H18+'[1]22-7-2023 '!H18+[1]!Tabla334567810111214131516181920212322242627252829303132333536373839404142434445464748495051525354555657585960616263646566676869707172737475767778798182838485868788899091929394959698991001011021031041051061081091101111131121141151161171181201211221231136[[#This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394</v>
      </c>
      <c r="I19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Detenidas]]+'[1]15-7-2023'!I18+'[1]16-7-2023 '!I18+'[1]17-7-2023 '!I18+'[1]18-7-2023  '!I18+'[1]19-7-2023  '!I18+'[1]20-7-2023   '!I18+'[1]21-7-2023'!I18+'[1]22-7-2023 '!I18+[1]!Tabla334567810111214131516181920212322242627252829303132333536373839404142434445464748495051525354555657585960616263646566676869707172737475767778798182838485868788899091929394959698991001011021031041051061081091101111131121141151161171181201211221231136[[#This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90</v>
      </c>
      <c r="J19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Extranjeros]]+'[1]15-7-2023'!J18+'[1]16-7-2023 '!J18+'[1]17-7-2023 '!J18+'[1]18-7-2023  '!J18+'[1]19-7-2023  '!J18+'[1]20-7-2023   '!J18+'[1]21-7-2023'!J18+'[1]22-7-2023 '!J18+[1]!Tabla334567810111214131516181920212322242627252829303132333536373839404142434445464748495051525354555657585960616263646566676869707172737475767778798182838485868788899091929394959698991001011021031041051061081091101111131121141151161171181201211221231136[[#This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8</v>
      </c>
      <c r="K19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Asistencias]]+'[1]15-7-2023'!K18+'[1]16-7-2023 '!K18+'[1]17-7-2023 '!K18+'[1]18-7-2023  '!K18+'[1]19-7-2023  '!K18+'[1]20-7-2023   '!K18+'[1]21-7-2023'!K18+'[1]22-7-2023 '!K18+[1]!Tabla334567810111214131516181920212322242627252829303132333536373839404142434445464748495051525354555657585960616263646566676869707172737475767778798182838485868788899091929394959698991001011021031041051061081091101111131121141151161171181201211221231136[[#This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19</v>
      </c>
      <c r="L19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Dominicanos]]+'[1]15-7-2023'!L18+'[1]16-7-2023 '!L18+'[1]17-7-2023 '!L18+'[1]18-7-2023  '!L18+'[1]19-7-2023  '!L18+'[1]20-7-2023   '!L18+'[1]21-7-2023'!L18+'[1]22-7-2023 '!L18+[1]!Tabla334567810111214131516181920212322242627252829303132333536373839404142434445464748495051525354555657585960616263646566676869707172737475767778798182838485868788899091929394959698991001011021031041051061081091101111131121141151161171181201211221231136[[#This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4</v>
      </c>
      <c r="M19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Asistencias]]+'[1]15-7-2023'!M18+'[1]16-7-2023 '!M18+'[1]17-7-2023 '!M18+'[1]18-7-2023  '!M18+'[1]19-7-2023  '!M18+'[1]20-7-2023   '!M18+'[1]21-7-2023'!M18+'[1]22-7-2023 '!M18+[1]!Tabla334567810111214131516181920212322242627252829303132333536373839404142434445464748495051525354555657585960616263646566676869707172737475767778798182838485868788899091929394959698991001011021031041051061081091101111131121141151161171181201211221231136[[#This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5</v>
      </c>
      <c r="N19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Beneficiados]]+'[1]15-7-2023'!N18+'[1]16-7-2023 '!N18+'[1]17-7-2023 '!N18+'[1]18-7-2023  '!N18+'[1]19-7-2023  '!N18+'[1]20-7-2023   '!N18+'[1]21-7-2023'!N18+'[1]22-7-2023 '!N18+[1]!Tabla334567810111214131516181920212322242627252829303132333536373839404142434445464748495051525354555657585960616263646566676869707172737475767778798182838485868788899091929394959698991001011021031041051061081091101111131121141151161171181201211221231136[[#This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19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24</v>
      </c>
    </row>
    <row r="20" spans="2:16" ht="49.5" customHeight="1" x14ac:dyDescent="0.25">
      <c r="B20" s="16" t="s">
        <v>30</v>
      </c>
      <c r="C20" s="22" t="s">
        <v>20</v>
      </c>
      <c r="D20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Preventivos]]+'[1]15-7-2023'!D19+'[1]16-7-2023 '!D19+'[1]17-7-2023 '!D19+'[1]18-7-2023  '!D19+'[1]19-7-2023  '!D19+'[1]20-7-2023   '!D19+'[1]21-7-2023'!D19+'[1]22-7-2023 '!D19+[1]!Tabla334567810111214131516181920212322242627252829303132333536373839404142434445464748495051525354555657585960616263646566676869707172737475767778798182838485868788899091929394959698991001011021031041051061081091101111131121141151161171181201211221231136[[#This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135</v>
      </c>
      <c r="E20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Requisadas]]+'[1]15-7-2023'!E19+'[1]16-7-2023 '!E19+'[1]17-7-2023 '!E19+'[1]18-7-2023  '!E19+'[1]19-7-2023  '!E19+'[1]20-7-2023   '!E19+'[1]21-7-2023'!E19+'[1]22-7-2023 '!E19+[1]!Tabla334567810111214131516181920212322242627252829303132333536373839404142434445464748495051525354555657585960616263646566676869707172737475767778798182838485868788899091929394959698991001011021031041051061081091101111131121141151161171181201211221231136[[#This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14</v>
      </c>
      <c r="F20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Retenidas]]+'[1]15-7-2023'!F19+'[1]16-7-2023 '!F19+'[1]17-7-2023 '!F19+'[1]18-7-2023  '!F19+'[1]19-7-2023  '!F19+'[1]20-7-2023   '!F19+'[1]21-7-2023'!F19+'[1]22-7-2023 '!F19+[1]!Tabla334567810111214131516181920212322242627252829303132333536373839404142434445464748495051525354555657585960616263646566676869707172737475767778798182838485868788899091929394959698991001011021031041051061081091101111131121141151161171181201211221231136[[#This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1</v>
      </c>
      <c r="G20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Requisados]]+'[1]15-7-2023'!G19+'[1]16-7-2023 '!G19+'[1]17-7-2023 '!G19+'[1]18-7-2023  '!G19+'[1]19-7-2023  '!G19+'[1]20-7-2023   '!G19+'[1]21-7-2023'!G19+'[1]22-7-2023 '!G19+[1]!Tabla334567810111214131516181920212322242627252829303132333536373839404142434445464748495051525354555657585960616263646566676869707172737475767778798182838485868788899091929394959698991001011021031041051061081091101111131121141151161171181201211221231136[[#This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185</v>
      </c>
      <c r="H20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Requisadas]]+'[1]15-7-2023'!H19+'[1]16-7-2023 '!H19+'[1]17-7-2023 '!H19+'[1]18-7-2023  '!H19+'[1]19-7-2023  '!H19+'[1]20-7-2023   '!H19+'[1]21-7-2023'!H19+'[1]22-7-2023 '!H19+[1]!Tabla334567810111214131516181920212322242627252829303132333536373839404142434445464748495051525354555657585960616263646566676869707172737475767778798182838485868788899091929394959698991001011021031041051061081091101111131121141151161171181201211221231136[[#This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405</v>
      </c>
      <c r="I20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Detenidas]]+'[1]15-7-2023'!I19+'[1]16-7-2023 '!I19+'[1]17-7-2023 '!I19+'[1]18-7-2023  '!I19+'[1]19-7-2023  '!I19+'[1]20-7-2023   '!I19+'[1]21-7-2023'!I19+'[1]22-7-2023 '!I19+[1]!Tabla334567810111214131516181920212322242627252829303132333536373839404142434445464748495051525354555657585960616263646566676869707172737475767778798182838485868788899091929394959698991001011021031041051061081091101111131121141151161171181201211221231136[[#This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2</v>
      </c>
      <c r="J20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Extranjeros]]+'[1]15-7-2023'!J19+'[1]16-7-2023 '!J19+'[1]17-7-2023 '!J19+'[1]18-7-2023  '!J19+'[1]19-7-2023  '!J19+'[1]20-7-2023   '!J19+'[1]21-7-2023'!J19+'[1]22-7-2023 '!J19+[1]!Tabla334567810111214131516181920212322242627252829303132333536373839404142434445464748495051525354555657585960616263646566676869707172737475767778798182838485868788899091929394959698991001011021031041051061081091101111131121141151161171181201211221231136[[#This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15</v>
      </c>
      <c r="K20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Asistencias]]+'[1]15-7-2023'!K19+'[1]16-7-2023 '!K19+'[1]17-7-2023 '!K19+'[1]18-7-2023  '!K19+'[1]19-7-2023  '!K19+'[1]20-7-2023   '!K19+'[1]21-7-2023'!K19+'[1]22-7-2023 '!K19+[1]!Tabla334567810111214131516181920212322242627252829303132333536373839404142434445464748495051525354555657585960616263646566676869707172737475767778798182838485868788899091929394959698991001011021031041051061081091101111131121141151161171181201211221231136[[#This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380</v>
      </c>
      <c r="L20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Dominicanos]]+'[1]15-7-2023'!L19+'[1]16-7-2023 '!L19+'[1]17-7-2023 '!L19+'[1]18-7-2023  '!L19+'[1]19-7-2023  '!L19+'[1]20-7-2023   '!L19+'[1]21-7-2023'!L19+'[1]22-7-2023 '!L19+[1]!Tabla334567810111214131516181920212322242627252829303132333536373839404142434445464748495051525354555657585960616263646566676869707172737475767778798182838485868788899091929394959698991001011021031041051061081091101111131121141151161171181201211221231136[[#This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0</v>
      </c>
      <c r="M20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Asistencias]]+'[1]15-7-2023'!M19+'[1]16-7-2023 '!M19+'[1]17-7-2023 '!M19+'[1]18-7-2023  '!M19+'[1]19-7-2023  '!M19+'[1]20-7-2023   '!M19+'[1]21-7-2023'!M19+'[1]22-7-2023 '!M19+[1]!Tabla334567810111214131516181920212322242627252829303132333536373839404142434445464748495051525354555657585960616263646566676869707172737475767778798182838485868788899091929394959698991001011021031041051061081091101111131121141151161171181201211221231136[[#This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0</v>
      </c>
      <c r="N20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Beneficiados]]+'[1]15-7-2023'!N19+'[1]16-7-2023 '!N19+'[1]17-7-2023 '!N19+'[1]18-7-2023  '!N19+'[1]19-7-2023  '!N19+'[1]20-7-2023   '!N19+'[1]21-7-2023'!N19+'[1]22-7-2023 '!N19+[1]!Tabla334567810111214131516181920212322242627252829303132333536373839404142434445464748495051525354555657585960616263646566676869707172737475767778798182838485868788899091929394959698991001011021031041051061081091101111131121141151161171181201211221231136[[#This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20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380</v>
      </c>
      <c r="P20">
        <v>1</v>
      </c>
    </row>
    <row r="21" spans="2:16" ht="118.5" customHeight="1" x14ac:dyDescent="0.25">
      <c r="B21" s="13" t="s">
        <v>31</v>
      </c>
      <c r="C21" s="13"/>
      <c r="D21" s="14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Preventivos]]+'[1]15-7-2023'!D20+'[1]16-7-2023 '!D20+'[1]17-7-2023 '!D20+'[1]18-7-2023  '!D20+'[1]19-7-2023  '!D20+'[1]20-7-2023   '!D20+'[1]21-7-2023'!D20+'[1]22-7-2023 '!D20+[1]!Tabla334567810111214131516181920212322242627252829303132333536373839404142434445464748495051525354555657585960616263646566676869707172737475767778798182838485868788899091929394959698991001011021031041051061081091101111131121141151161171181201211221231136[[#This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2301</v>
      </c>
      <c r="E21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Requisadas]]+'[1]15-7-2023'!E20+'[1]16-7-2023 '!E20+'[1]17-7-2023 '!E20+'[1]18-7-2023  '!E20+'[1]19-7-2023  '!E20+'[1]20-7-2023   '!E20+'[1]21-7-2023'!E20+'[1]22-7-2023 '!E20+[1]!Tabla334567810111214131516181920212322242627252829303132333536373839404142434445464748495051525354555657585960616263646566676869707172737475767778798182838485868788899091929394959698991001011021031041051061081091101111131121141151161171181201211221231136[[#This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2359</v>
      </c>
      <c r="F21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Retenidas]]+'[1]15-7-2023'!F20+'[1]16-7-2023 '!F20+'[1]17-7-2023 '!F20+'[1]18-7-2023  '!F20+'[1]19-7-2023  '!F20+'[1]20-7-2023   '!F20+'[1]21-7-2023'!F20+'[1]22-7-2023 '!F20+[1]!Tabla334567810111214131516181920212322242627252829303132333536373839404142434445464748495051525354555657585960616263646566676869707172737475767778798182838485868788899091929394959698991001011021031041051061081091101111131121141151161171181201211221231136[[#This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57</v>
      </c>
      <c r="G21" s="14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Requisados]]+'[1]15-7-2023'!G20+'[1]16-7-2023 '!G20+'[1]17-7-2023 '!G20+'[1]18-7-2023  '!G20+'[1]19-7-2023  '!G20+'[1]20-7-2023   '!G20+'[1]21-7-2023'!G20+'[1]22-7-2023 '!G20+[1]!Tabla334567810111214131516181920212322242627252829303132333536373839404142434445464748495051525354555657585960616263646566676869707172737475767778798182838485868788899091929394959698991001011021031041051061081091101111131121141151161171181201211221231136[[#This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2327</v>
      </c>
      <c r="H21" s="14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Requisadas]]+'[1]15-7-2023'!H20+'[1]16-7-2023 '!H20+'[1]17-7-2023 '!H20+'[1]18-7-2023  '!H20+'[1]19-7-2023  '!H20+'[1]20-7-2023   '!H20+'[1]21-7-2023'!H20+'[1]22-7-2023 '!H20+[1]!Tabla334567810111214131516181920212322242627252829303132333536373839404142434445464748495051525354555657585960616263646566676869707172737475767778798182838485868788899091929394959698991001011021031041051061081091101111131121141151161171181201211221231136[[#This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6026</v>
      </c>
      <c r="I21" s="14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Detenidas]]+'[1]15-7-2023'!I20+'[1]16-7-2023 '!I20+'[1]17-7-2023 '!I20+'[1]18-7-2023  '!I20+'[1]19-7-2023  '!I20+'[1]20-7-2023   '!I20+'[1]21-7-2023'!I20+'[1]22-7-2023 '!I20+[1]!Tabla334567810111214131516181920212322242627252829303132333536373839404142434445464748495051525354555657585960616263646566676869707172737475767778798182838485868788899091929394959698991001011021031041051061081091101111131121141151161171181201211221231136[[#This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197</v>
      </c>
      <c r="J21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Extranjeros]]+'[1]15-7-2023'!J20+'[1]16-7-2023 '!J20+'[1]17-7-2023 '!J20+'[1]18-7-2023  '!J20+'[1]19-7-2023  '!J20+'[1]20-7-2023   '!J20+'[1]21-7-2023'!J20+'[1]22-7-2023 '!J20+[1]!Tabla334567810111214131516181920212322242627252829303132333536373839404142434445464748495051525354555657585960616263646566676869707172737475767778798182838485868788899091929394959698991001011021031041051061081091101111131121141151161171181201211221231136[[#This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122343</v>
      </c>
      <c r="K21" s="14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Asistencias]]+'[1]15-7-2023'!K20+'[1]16-7-2023 '!K20+'[1]17-7-2023 '!K20+'[1]18-7-2023  '!K20+'[1]19-7-2023  '!K20+'[1]20-7-2023   '!K20+'[1]21-7-2023'!K20+'[1]22-7-2023 '!K20+[1]!Tabla334567810111214131516181920212322242627252829303132333536373839404142434445464748495051525354555657585960616263646566676869707172737475767778798182838485868788899091929394959698991001011021031041051061081091101111131121141151161171181201211221231136[[#This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339928</v>
      </c>
      <c r="L21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Dominicanos]]+'[1]15-7-2023'!L20+'[1]16-7-2023 '!L20+'[1]17-7-2023 '!L20+'[1]18-7-2023  '!L20+'[1]19-7-2023  '!L20+'[1]20-7-2023   '!L20+'[1]21-7-2023'!L20+'[1]22-7-2023 '!L20+[1]!Tabla334567810111214131516181920212322242627252829303132333536373839404142434445464748495051525354555657585960616263646566676869707172737475767778798182838485868788899091929394959698991001011021031041051061081091101111131121141151161171181201211221231136[[#This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73683</v>
      </c>
      <c r="M21" s="14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Asistencias]]+'[1]15-7-2023'!M20+'[1]16-7-2023 '!M20+'[1]17-7-2023 '!M20+'[1]18-7-2023  '!M20+'[1]19-7-2023  '!M20+'[1]20-7-2023   '!M20+'[1]21-7-2023'!M20+'[1]22-7-2023 '!M20+[1]!Tabla334567810111214131516181920212322242627252829303132333536373839404142434445464748495051525354555657585960616263646566676869707172737475767778798182838485868788899091929394959698991001011021031041051061081091101111131121141151161171181201211221231136[[#This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187785</v>
      </c>
      <c r="N21" s="14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Beneficiados]]+'[1]15-7-2023'!N20+'[1]16-7-2023 '!N20+'[1]17-7-2023 '!N20+'[1]18-7-2023  '!N20+'[1]19-7-2023  '!N20+'[1]20-7-2023   '!N20+'[1]21-7-2023'!N20+'[1]22-7-2023 '!N20+[1]!Tabla334567810111214131516181920212322242627252829303132333536373839404142434445464748495051525354555657585960616263646566676869707172737475767778798182838485868788899091929394959698991001011021031041051061081091101111131121141151161171181201211221231136[[#This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18387</v>
      </c>
      <c r="O21" s="14">
        <f t="shared" ref="O21" si="2">SUM(O22+O23+O24+O25+O26+O27+O28+O29+O30+O31+O32)</f>
        <v>546100</v>
      </c>
    </row>
    <row r="22" spans="2:16" ht="49.5" customHeight="1" x14ac:dyDescent="0.25">
      <c r="B22" s="16" t="s">
        <v>32</v>
      </c>
      <c r="C22" s="16" t="s">
        <v>20</v>
      </c>
      <c r="D22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Preventivos]]+'[1]15-7-2023'!D21+'[1]16-7-2023 '!D21+'[1]17-7-2023 '!D21+'[1]18-7-2023  '!D21+'[1]19-7-2023  '!D21+'[1]20-7-2023   '!D21+'[1]21-7-2023'!D21+'[1]22-7-2023 '!D21+[1]!Tabla334567810111214131516181920212322242627252829303132333536373839404142434445464748495051525354555657585960616263646566676869707172737475767778798182838485868788899091929394959698991001011021031041051061081091101111131121141151161171181201211221231136[[#This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272</v>
      </c>
      <c r="E22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Requisadas]]+'[1]15-7-2023'!E21+'[1]16-7-2023 '!E21+'[1]17-7-2023 '!E21+'[1]18-7-2023  '!E21+'[1]19-7-2023  '!E21+'[1]20-7-2023   '!E21+'[1]21-7-2023'!E21+'[1]22-7-2023 '!E21+[1]!Tabla334567810111214131516181920212322242627252829303132333536373839404142434445464748495051525354555657585960616263646566676869707172737475767778798182838485868788899091929394959698991001011021031041051061081091101111131121141151161171181201211221231136[[#This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22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Retenidas]]+'[1]15-7-2023'!F21+'[1]16-7-2023 '!F21+'[1]17-7-2023 '!F21+'[1]18-7-2023  '!F21+'[1]19-7-2023  '!F21+'[1]20-7-2023   '!F21+'[1]21-7-2023'!F21+'[1]22-7-2023 '!F21+[1]!Tabla334567810111214131516181920212322242627252829303132333536373839404142434445464748495051525354555657585960616263646566676869707172737475767778798182838485868788899091929394959698991001011021031041051061081091101111131121141151161171181201211221231136[[#This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22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Requisados]]+'[1]15-7-2023'!G21+'[1]16-7-2023 '!G21+'[1]17-7-2023 '!G21+'[1]18-7-2023  '!G21+'[1]19-7-2023  '!G21+'[1]20-7-2023   '!G21+'[1]21-7-2023'!G21+'[1]22-7-2023 '!G21+[1]!Tabla334567810111214131516181920212322242627252829303132333536373839404142434445464748495051525354555657585960616263646566676869707172737475767778798182838485868788899091929394959698991001011021031041051061081091101111131121141151161171181201211221231136[[#This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85</v>
      </c>
      <c r="H22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Requisadas]]+'[1]15-7-2023'!H21+'[1]16-7-2023 '!H21+'[1]17-7-2023 '!H21+'[1]18-7-2023  '!H21+'[1]19-7-2023  '!H21+'[1]20-7-2023   '!H21+'[1]21-7-2023'!H21+'[1]22-7-2023 '!H21+[1]!Tabla334567810111214131516181920212322242627252829303132333536373839404142434445464748495051525354555657585960616263646566676869707172737475767778798182838485868788899091929394959698991001011021031041051061081091101111131121141151161171181201211221231136[[#This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111</v>
      </c>
      <c r="I22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Detenidas]]+'[1]15-7-2023'!I21+'[1]16-7-2023 '!I21+'[1]17-7-2023 '!I21+'[1]18-7-2023  '!I21+'[1]19-7-2023  '!I21+'[1]20-7-2023   '!I21+'[1]21-7-2023'!I21+'[1]22-7-2023 '!I21+[1]!Tabla334567810111214131516181920212322242627252829303132333536373839404142434445464748495051525354555657585960616263646566676869707172737475767778798182838485868788899091929394959698991001011021031041051061081091101111131121141151161171181201211221231136[[#This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22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Extranjeros]]+'[1]15-7-2023'!J21+'[1]16-7-2023 '!J21+'[1]17-7-2023 '!J21+'[1]18-7-2023  '!J21+'[1]19-7-2023  '!J21+'[1]20-7-2023   '!J21+'[1]21-7-2023'!J21+'[1]22-7-2023 '!J21+[1]!Tabla334567810111214131516181920212322242627252829303132333536373839404142434445464748495051525354555657585960616263646566676869707172737475767778798182838485868788899091929394959698991001011021031041051061081091101111131121141151161171181201211221231136[[#This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7006</v>
      </c>
      <c r="K22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Asistencias]]+'[1]15-7-2023'!K21+'[1]16-7-2023 '!K21+'[1]17-7-2023 '!K21+'[1]18-7-2023  '!K21+'[1]19-7-2023  '!K21+'[1]20-7-2023   '!K21+'[1]21-7-2023'!K21+'[1]22-7-2023 '!K21+[1]!Tabla334567810111214131516181920212322242627252829303132333536373839404142434445464748495051525354555657585960616263646566676869707172737475767778798182838485868788899091929394959698991001011021031041051061081091101111131121141151161171181201211221231136[[#This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15062</v>
      </c>
      <c r="L22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Dominicanos]]+'[1]15-7-2023'!L21+'[1]16-7-2023 '!L21+'[1]17-7-2023 '!L21+'[1]18-7-2023  '!L21+'[1]19-7-2023  '!L21+'[1]20-7-2023   '!L21+'[1]21-7-2023'!L21+'[1]22-7-2023 '!L21+[1]!Tabla334567810111214131516181920212322242627252829303132333536373839404142434445464748495051525354555657585960616263646566676869707172737475767778798182838485868788899091929394959698991001011021031041051061081091101111131121141151161171181201211221231136[[#This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64</v>
      </c>
      <c r="M22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Asistencias]]+'[1]15-7-2023'!M21+'[1]16-7-2023 '!M21+'[1]17-7-2023 '!M21+'[1]18-7-2023  '!M21+'[1]19-7-2023  '!M21+'[1]20-7-2023   '!M21+'[1]21-7-2023'!M21+'[1]22-7-2023 '!M21+[1]!Tabla334567810111214131516181920212322242627252829303132333536373839404142434445464748495051525354555657585960616263646566676869707172737475767778798182838485868788899091929394959698991001011021031041051061081091101111131121141151161171181201211221231136[[#This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741</v>
      </c>
      <c r="N22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Beneficiados]]+'[1]15-7-2023'!N21+'[1]16-7-2023 '!N21+'[1]17-7-2023 '!N21+'[1]18-7-2023  '!N21+'[1]19-7-2023  '!N21+'[1]20-7-2023   '!N21+'[1]21-7-2023'!N21+'[1]22-7-2023 '!N21+[1]!Tabla334567810111214131516181920212322242627252829303132333536373839404142434445464748495051525354555657585960616263646566676869707172737475767778798182838485868788899091929394959698991001011021031041051061081091101111131121141151161171181201211221231136[[#This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18387</v>
      </c>
      <c r="O22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34190</v>
      </c>
    </row>
    <row r="23" spans="2:16" ht="49.5" customHeight="1" x14ac:dyDescent="0.25">
      <c r="B23" s="16" t="s">
        <v>33</v>
      </c>
      <c r="C23" s="16" t="s">
        <v>20</v>
      </c>
      <c r="D23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Preventivos]]+'[1]15-7-2023'!D22+'[1]16-7-2023 '!D22+'[1]17-7-2023 '!D22+'[1]18-7-2023  '!D22+'[1]19-7-2023  '!D22+'[1]20-7-2023   '!D22+'[1]21-7-2023'!D22+'[1]22-7-2023 '!D22+[1]!Tabla334567810111214131516181920212322242627252829303132333536373839404142434445464748495051525354555657585960616263646566676869707172737475767778798182838485868788899091929394959698991001011021031041051061081091101111131121141151161171181201211221231136[[#This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5</v>
      </c>
      <c r="E23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Requisadas]]+'[1]15-7-2023'!E22+'[1]16-7-2023 '!E22+'[1]17-7-2023 '!E22+'[1]18-7-2023  '!E22+'[1]19-7-2023  '!E22+'[1]20-7-2023   '!E22+'[1]21-7-2023'!E22+'[1]22-7-2023 '!E22+[1]!Tabla334567810111214131516181920212322242627252829303132333536373839404142434445464748495051525354555657585960616263646566676869707172737475767778798182838485868788899091929394959698991001011021031041051061081091101111131121141151161171181201211221231136[[#This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23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Retenidas]]+'[1]15-7-2023'!F22+'[1]16-7-2023 '!F22+'[1]17-7-2023 '!F22+'[1]18-7-2023  '!F22+'[1]19-7-2023  '!F22+'[1]20-7-2023   '!F22+'[1]21-7-2023'!F22+'[1]22-7-2023 '!F22+[1]!Tabla334567810111214131516181920212322242627252829303132333536373839404142434445464748495051525354555657585960616263646566676869707172737475767778798182838485868788899091929394959698991001011021031041051061081091101111131121141151161171181201211221231136[[#This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23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Requisados]]+'[1]15-7-2023'!G22+'[1]16-7-2023 '!G22+'[1]17-7-2023 '!G22+'[1]18-7-2023  '!G22+'[1]19-7-2023  '!G22+'[1]20-7-2023   '!G22+'[1]21-7-2023'!G22+'[1]22-7-2023 '!G22+[1]!Tabla334567810111214131516181920212322242627252829303132333536373839404142434445464748495051525354555657585960616263646566676869707172737475767778798182838485868788899091929394959698991001011021031041051061081091101111131121141151161171181201211221231136[[#This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23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Requisadas]]+'[1]15-7-2023'!H22+'[1]16-7-2023 '!H22+'[1]17-7-2023 '!H22+'[1]18-7-2023  '!H22+'[1]19-7-2023  '!H22+'[1]20-7-2023   '!H22+'[1]21-7-2023'!H22+'[1]22-7-2023 '!H22+[1]!Tabla334567810111214131516181920212322242627252829303132333536373839404142434445464748495051525354555657585960616263646566676869707172737475767778798182838485868788899091929394959698991001011021031041051061081091101111131121141151161171181201211221231136[[#This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23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Detenidas]]+'[1]15-7-2023'!I22+'[1]16-7-2023 '!I22+'[1]17-7-2023 '!I22+'[1]18-7-2023  '!I22+'[1]19-7-2023  '!I22+'[1]20-7-2023   '!I22+'[1]21-7-2023'!I22+'[1]22-7-2023 '!I22+[1]!Tabla334567810111214131516181920212322242627252829303132333536373839404142434445464748495051525354555657585960616263646566676869707172737475767778798182838485868788899091929394959698991001011021031041051061081091101111131121141151161171181201211221231136[[#This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23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Extranjeros]]+'[1]15-7-2023'!J22+'[1]16-7-2023 '!J22+'[1]17-7-2023 '!J22+'[1]18-7-2023  '!J22+'[1]19-7-2023  '!J22+'[1]20-7-2023   '!J22+'[1]21-7-2023'!J22+'[1]22-7-2023 '!J22+[1]!Tabla334567810111214131516181920212322242627252829303132333536373839404142434445464748495051525354555657585960616263646566676869707172737475767778798182838485868788899091929394959698991001011021031041051061081091101111131121141151161171181201211221231136[[#This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21308</v>
      </c>
      <c r="K23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Asistencias]]+'[1]15-7-2023'!K22+'[1]16-7-2023 '!K22+'[1]17-7-2023 '!K22+'[1]18-7-2023  '!K22+'[1]19-7-2023  '!K22+'[1]20-7-2023   '!K22+'[1]21-7-2023'!K22+'[1]22-7-2023 '!K22+[1]!Tabla334567810111214131516181920212322242627252829303132333536373839404142434445464748495051525354555657585960616263646566676869707172737475767778798182838485868788899091929394959698991001011021031041051061081091101111131121141151161171181201211221231136[[#This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21308</v>
      </c>
      <c r="L23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Dominicanos]]+'[1]15-7-2023'!L22+'[1]16-7-2023 '!L22+'[1]17-7-2023 '!L22+'[1]18-7-2023  '!L22+'[1]19-7-2023  '!L22+'[1]20-7-2023   '!L22+'[1]21-7-2023'!L22+'[1]22-7-2023 '!L22+[1]!Tabla334567810111214131516181920212322242627252829303132333536373839404142434445464748495051525354555657585960616263646566676869707172737475767778798182838485868788899091929394959698991001011021031041051061081091101111131121141151161171181201211221231136[[#This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0</v>
      </c>
      <c r="M23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Asistencias]]+'[1]15-7-2023'!M22+'[1]16-7-2023 '!M22+'[1]17-7-2023 '!M22+'[1]18-7-2023  '!M22+'[1]19-7-2023  '!M22+'[1]20-7-2023   '!M22+'[1]21-7-2023'!M22+'[1]22-7-2023 '!M22+[1]!Tabla334567810111214131516181920212322242627252829303132333536373839404142434445464748495051525354555657585960616263646566676869707172737475767778798182838485868788899091929394959698991001011021031041051061081091101111131121141151161171181201211221231136[[#This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0</v>
      </c>
      <c r="N23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Beneficiados]]+'[1]15-7-2023'!N22+'[1]16-7-2023 '!N22+'[1]17-7-2023 '!N22+'[1]18-7-2023  '!N22+'[1]19-7-2023  '!N22+'[1]20-7-2023   '!N22+'[1]21-7-2023'!N22+'[1]22-7-2023 '!N22+[1]!Tabla334567810111214131516181920212322242627252829303132333536373839404142434445464748495051525354555657585960616263646566676869707172737475767778798182838485868788899091929394959698991001011021031041051061081091101111131121141151161171181201211221231136[[#This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23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21308</v>
      </c>
    </row>
    <row r="24" spans="2:16" ht="49.5" customHeight="1" x14ac:dyDescent="0.25">
      <c r="B24" s="16" t="s">
        <v>34</v>
      </c>
      <c r="C24" s="16" t="s">
        <v>20</v>
      </c>
      <c r="D24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Preventivos]]+'[1]15-7-2023'!D23+'[1]16-7-2023 '!D23+'[1]17-7-2023 '!D23+'[1]18-7-2023  '!D23+'[1]19-7-2023  '!D23+'[1]20-7-2023   '!D23+'[1]21-7-2023'!D23+'[1]22-7-2023 '!D23+[1]!Tabla334567810111214131516181920212322242627252829303132333536373839404142434445464748495051525354555657585960616263646566676869707172737475767778798182838485868788899091929394959698991001011021031041051061081091101111131121141151161171181201211221231136[[#This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220</v>
      </c>
      <c r="E24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Requisadas]]+'[1]15-7-2023'!E23+'[1]16-7-2023 '!E23+'[1]17-7-2023 '!E23+'[1]18-7-2023  '!E23+'[1]19-7-2023  '!E23+'[1]20-7-2023   '!E23+'[1]21-7-2023'!E23+'[1]22-7-2023 '!E23+[1]!Tabla334567810111214131516181920212322242627252829303132333536373839404142434445464748495051525354555657585960616263646566676869707172737475767778798182838485868788899091929394959698991001011021031041051061081091101111131121141151161171181201211221231136[[#This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10</v>
      </c>
      <c r="F24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Retenidas]]+'[1]15-7-2023'!F23+'[1]16-7-2023 '!F23+'[1]17-7-2023 '!F23+'[1]18-7-2023  '!F23+'[1]19-7-2023  '!F23+'[1]20-7-2023   '!F23+'[1]21-7-2023'!F23+'[1]22-7-2023 '!F23+[1]!Tabla334567810111214131516181920212322242627252829303132333536373839404142434445464748495051525354555657585960616263646566676869707172737475767778798182838485868788899091929394959698991001011021031041051061081091101111131121141151161171181201211221231136[[#This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24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Requisados]]+'[1]15-7-2023'!G23+'[1]16-7-2023 '!G23+'[1]17-7-2023 '!G23+'[1]18-7-2023  '!G23+'[1]19-7-2023  '!G23+'[1]20-7-2023   '!G23+'[1]21-7-2023'!G23+'[1]22-7-2023 '!G23+[1]!Tabla334567810111214131516181920212322242627252829303132333536373839404142434445464748495051525354555657585960616263646566676869707172737475767778798182838485868788899091929394959698991001011021031041051061081091101111131121141151161171181201211221231136[[#This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99</v>
      </c>
      <c r="H24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Requisadas]]+'[1]15-7-2023'!H23+'[1]16-7-2023 '!H23+'[1]17-7-2023 '!H23+'[1]18-7-2023  '!H23+'[1]19-7-2023  '!H23+'[1]20-7-2023   '!H23+'[1]21-7-2023'!H23+'[1]22-7-2023 '!H23+[1]!Tabla334567810111214131516181920212322242627252829303132333536373839404142434445464748495051525354555657585960616263646566676869707172737475767778798182838485868788899091929394959698991001011021031041051061081091101111131121141151161171181201211221231136[[#This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266</v>
      </c>
      <c r="I24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Detenidas]]+'[1]15-7-2023'!I23+'[1]16-7-2023 '!I23+'[1]17-7-2023 '!I23+'[1]18-7-2023  '!I23+'[1]19-7-2023  '!I23+'[1]20-7-2023   '!I23+'[1]21-7-2023'!I23+'[1]22-7-2023 '!I23+[1]!Tabla334567810111214131516181920212322242627252829303132333536373839404142434445464748495051525354555657585960616263646566676869707172737475767778798182838485868788899091929394959698991001011021031041051061081091101111131121141151161171181201211221231136[[#This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7</v>
      </c>
      <c r="J24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Extranjeros]]+'[1]15-7-2023'!J23+'[1]16-7-2023 '!J23+'[1]17-7-2023 '!J23+'[1]18-7-2023  '!J23+'[1]19-7-2023  '!J23+'[1]20-7-2023   '!J23+'[1]21-7-2023'!J23+'[1]22-7-2023 '!J23+[1]!Tabla334567810111214131516181920212322242627252829303132333536373839404142434445464748495051525354555657585960616263646566676869707172737475767778798182838485868788899091929394959698991001011021031041051061081091101111131121141151161171181201211221231136[[#This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2219</v>
      </c>
      <c r="K24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Asistencias]]+'[1]15-7-2023'!K23+'[1]16-7-2023 '!K23+'[1]17-7-2023 '!K23+'[1]18-7-2023  '!K23+'[1]19-7-2023  '!K23+'[1]20-7-2023   '!K23+'[1]21-7-2023'!K23+'[1]22-7-2023 '!K23+[1]!Tabla334567810111214131516181920212322242627252829303132333536373839404142434445464748495051525354555657585960616263646566676869707172737475767778798182838485868788899091929394959698991001011021031041051061081091101111131121141151161171181201211221231136[[#This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166109</v>
      </c>
      <c r="L24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Dominicanos]]+'[1]15-7-2023'!L23+'[1]16-7-2023 '!L23+'[1]17-7-2023 '!L23+'[1]18-7-2023  '!L23+'[1]19-7-2023  '!L23+'[1]20-7-2023   '!L23+'[1]21-7-2023'!L23+'[1]22-7-2023 '!L23+[1]!Tabla334567810111214131516181920212322242627252829303132333536373839404142434445464748495051525354555657585960616263646566676869707172737475767778798182838485868788899091929394959698991001011021031041051061081091101111131121141151161171181201211221231136[[#This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761</v>
      </c>
      <c r="M24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Asistencias]]+'[1]15-7-2023'!M23+'[1]16-7-2023 '!M23+'[1]17-7-2023 '!M23+'[1]18-7-2023  '!M23+'[1]19-7-2023  '!M23+'[1]20-7-2023   '!M23+'[1]21-7-2023'!M23+'[1]22-7-2023 '!M23+[1]!Tabla334567810111214131516181920212322242627252829303132333536373839404142434445464748495051525354555657585960616263646566676869707172737475767778798182838485868788899091929394959698991001011021031041051061081091101111131121141151161171181201211221231136[[#This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58801</v>
      </c>
      <c r="N24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Beneficiados]]+'[1]15-7-2023'!N23+'[1]16-7-2023 '!N23+'[1]17-7-2023 '!N23+'[1]18-7-2023  '!N23+'[1]19-7-2023  '!N23+'[1]20-7-2023   '!N23+'[1]21-7-2023'!N23+'[1]22-7-2023 '!N23+[1]!Tabla334567810111214131516181920212322242627252829303132333536373839404142434445464748495051525354555657585960616263646566676869707172737475767778798182838485868788899091929394959698991001011021031041051061081091101111131121141151161171181201211221231136[[#This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24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224910</v>
      </c>
    </row>
    <row r="25" spans="2:16" ht="49.5" customHeight="1" x14ac:dyDescent="0.25">
      <c r="B25" s="16" t="s">
        <v>35</v>
      </c>
      <c r="C25" s="16" t="s">
        <v>21</v>
      </c>
      <c r="D25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Preventivos]]+'[1]15-7-2023'!D24+'[1]16-7-2023 '!D24+'[1]17-7-2023 '!D24+'[1]18-7-2023  '!D24+'[1]19-7-2023  '!D24+'[1]20-7-2023   '!D24+'[1]21-7-2023'!D24+'[1]22-7-2023 '!D24+[1]!Tabla334567810111214131516181920212322242627252829303132333536373839404142434445464748495051525354555657585960616263646566676869707172737475767778798182838485868788899091929394959698991001011021031041051061081091101111131121141151161171181201211221231136[[#This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3</v>
      </c>
      <c r="E25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Requisadas]]+'[1]15-7-2023'!E24+'[1]16-7-2023 '!E24+'[1]17-7-2023 '!E24+'[1]18-7-2023  '!E24+'[1]19-7-2023  '!E24+'[1]20-7-2023   '!E24+'[1]21-7-2023'!E24+'[1]22-7-2023 '!E24+[1]!Tabla334567810111214131516181920212322242627252829303132333536373839404142434445464748495051525354555657585960616263646566676869707172737475767778798182838485868788899091929394959698991001011021031041051061081091101111131121141151161171181201211221231136[[#This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25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Retenidas]]+'[1]15-7-2023'!F24+'[1]16-7-2023 '!F24+'[1]17-7-2023 '!F24+'[1]18-7-2023  '!F24+'[1]19-7-2023  '!F24+'[1]20-7-2023   '!F24+'[1]21-7-2023'!F24+'[1]22-7-2023 '!F24+[1]!Tabla334567810111214131516181920212322242627252829303132333536373839404142434445464748495051525354555657585960616263646566676869707172737475767778798182838485868788899091929394959698991001011021031041051061081091101111131121141151161171181201211221231136[[#This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25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Requisados]]+'[1]15-7-2023'!G24+'[1]16-7-2023 '!G24+'[1]17-7-2023 '!G24+'[1]18-7-2023  '!G24+'[1]19-7-2023  '!G24+'[1]20-7-2023   '!G24+'[1]21-7-2023'!G24+'[1]22-7-2023 '!G24+[1]!Tabla334567810111214131516181920212322242627252829303132333536373839404142434445464748495051525354555657585960616263646566676869707172737475767778798182838485868788899091929394959698991001011021031041051061081091101111131121141151161171181201211221231136[[#This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25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Requisadas]]+'[1]15-7-2023'!H24+'[1]16-7-2023 '!H24+'[1]17-7-2023 '!H24+'[1]18-7-2023  '!H24+'[1]19-7-2023  '!H24+'[1]20-7-2023   '!H24+'[1]21-7-2023'!H24+'[1]22-7-2023 '!H24+[1]!Tabla334567810111214131516181920212322242627252829303132333536373839404142434445464748495051525354555657585960616263646566676869707172737475767778798182838485868788899091929394959698991001011021031041051061081091101111131121141151161171181201211221231136[[#This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25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Detenidas]]+'[1]15-7-2023'!I24+'[1]16-7-2023 '!I24+'[1]17-7-2023 '!I24+'[1]18-7-2023  '!I24+'[1]19-7-2023  '!I24+'[1]20-7-2023   '!I24+'[1]21-7-2023'!I24+'[1]22-7-2023 '!I24+[1]!Tabla334567810111214131516181920212322242627252829303132333536373839404142434445464748495051525354555657585960616263646566676869707172737475767778798182838485868788899091929394959698991001011021031041051061081091101111131121141151161171181201211221231136[[#This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25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Extranjeros]]+'[1]15-7-2023'!J24+'[1]16-7-2023 '!J24+'[1]17-7-2023 '!J24+'[1]18-7-2023  '!J24+'[1]19-7-2023  '!J24+'[1]20-7-2023   '!J24+'[1]21-7-2023'!J24+'[1]22-7-2023 '!J24+[1]!Tabla334567810111214131516181920212322242627252829303132333536373839404142434445464748495051525354555657585960616263646566676869707172737475767778798182838485868788899091929394959698991001011021031041051061081091101111131121141151161171181201211221231136[[#This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5</v>
      </c>
      <c r="K25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Asistencias]]+'[1]15-7-2023'!K24+'[1]16-7-2023 '!K24+'[1]17-7-2023 '!K24+'[1]18-7-2023  '!K24+'[1]19-7-2023  '!K24+'[1]20-7-2023   '!K24+'[1]21-7-2023'!K24+'[1]22-7-2023 '!K24+[1]!Tabla334567810111214131516181920212322242627252829303132333536373839404142434445464748495051525354555657585960616263646566676869707172737475767778798182838485868788899091929394959698991001011021031041051061081091101111131121141151161171181201211221231136[[#This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212</v>
      </c>
      <c r="L25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Dominicanos]]+'[1]15-7-2023'!L24+'[1]16-7-2023 '!L24+'[1]17-7-2023 '!L24+'[1]18-7-2023  '!L24+'[1]19-7-2023  '!L24+'[1]20-7-2023   '!L24+'[1]21-7-2023'!L24+'[1]22-7-2023 '!L24+[1]!Tabla334567810111214131516181920212322242627252829303132333536373839404142434445464748495051525354555657585960616263646566676869707172737475767778798182838485868788899091929394959698991001011021031041051061081091101111131121141151161171181201211221231136[[#This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0</v>
      </c>
      <c r="M25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Asistencias]]+'[1]15-7-2023'!M24+'[1]16-7-2023 '!M24+'[1]17-7-2023 '!M24+'[1]18-7-2023  '!M24+'[1]19-7-2023  '!M24+'[1]20-7-2023   '!M24+'[1]21-7-2023'!M24+'[1]22-7-2023 '!M24+[1]!Tabla334567810111214131516181920212322242627252829303132333536373839404142434445464748495051525354555657585960616263646566676869707172737475767778798182838485868788899091929394959698991001011021031041051061081091101111131121141151161171181201211221231136[[#This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0</v>
      </c>
      <c r="N25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Beneficiados]]+'[1]15-7-2023'!N24+'[1]16-7-2023 '!N24+'[1]17-7-2023 '!N24+'[1]18-7-2023  '!N24+'[1]19-7-2023  '!N24+'[1]20-7-2023   '!N24+'[1]21-7-2023'!N24+'[1]22-7-2023 '!N24+[1]!Tabla334567810111214131516181920212322242627252829303132333536373839404142434445464748495051525354555657585960616263646566676869707172737475767778798182838485868788899091929394959698991001011021031041051061081091101111131121141151161171181201211221231136[[#This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25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212</v>
      </c>
    </row>
    <row r="26" spans="2:16" ht="49.5" customHeight="1" x14ac:dyDescent="0.25">
      <c r="B26" s="16" t="s">
        <v>36</v>
      </c>
      <c r="C26" s="16" t="s">
        <v>20</v>
      </c>
      <c r="D26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Preventivos]]+'[1]15-7-2023'!D25+'[1]16-7-2023 '!D25+'[1]17-7-2023 '!D25+'[1]18-7-2023  '!D25+'[1]19-7-2023  '!D25+'[1]20-7-2023   '!D25+'[1]21-7-2023'!D25+'[1]22-7-2023 '!D25+[1]!Tabla334567810111214131516181920212322242627252829303132333536373839404142434445464748495051525354555657585960616263646566676869707172737475767778798182838485868788899091929394959698991001011021031041051061081091101111131121141151161171181201211221231136[[#This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412</v>
      </c>
      <c r="E26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Requisadas]]+'[1]15-7-2023'!E25+'[1]16-7-2023 '!E25+'[1]17-7-2023 '!E25+'[1]18-7-2023  '!E25+'[1]19-7-2023  '!E25+'[1]20-7-2023   '!E25+'[1]21-7-2023'!E25+'[1]22-7-2023 '!E25+[1]!Tabla334567810111214131516181920212322242627252829303132333536373839404142434445464748495051525354555657585960616263646566676869707172737475767778798182838485868788899091929394959698991001011021031041051061081091101111131121141151161171181201211221231136[[#This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209</v>
      </c>
      <c r="F26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Retenidas]]+'[1]15-7-2023'!F25+'[1]16-7-2023 '!F25+'[1]17-7-2023 '!F25+'[1]18-7-2023  '!F25+'[1]19-7-2023  '!F25+'[1]20-7-2023   '!F25+'[1]21-7-2023'!F25+'[1]22-7-2023 '!F25+[1]!Tabla334567810111214131516181920212322242627252829303132333536373839404142434445464748495051525354555657585960616263646566676869707172737475767778798182838485868788899091929394959698991001011021031041051061081091101111131121141151161171181201211221231136[[#This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26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Requisados]]+'[1]15-7-2023'!G25+'[1]16-7-2023 '!G25+'[1]17-7-2023 '!G25+'[1]18-7-2023  '!G25+'[1]19-7-2023  '!G25+'[1]20-7-2023   '!G25+'[1]21-7-2023'!G25+'[1]22-7-2023 '!G25+[1]!Tabla334567810111214131516181920212322242627252829303132333536373839404142434445464748495051525354555657585960616263646566676869707172737475767778798182838485868788899091929394959698991001011021031041051061081091101111131121141151161171181201211221231136[[#This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152</v>
      </c>
      <c r="H26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Requisadas]]+'[1]15-7-2023'!H25+'[1]16-7-2023 '!H25+'[1]17-7-2023 '!H25+'[1]18-7-2023  '!H25+'[1]19-7-2023  '!H25+'[1]20-7-2023   '!H25+'[1]21-7-2023'!H25+'[1]22-7-2023 '!H25+[1]!Tabla334567810111214131516181920212322242627252829303132333536373839404142434445464748495051525354555657585960616263646566676869707172737475767778798182838485868788899091929394959698991001011021031041051061081091101111131121141151161171181201211221231136[[#This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917</v>
      </c>
      <c r="I26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Detenidas]]+'[1]15-7-2023'!I25+'[1]16-7-2023 '!I25+'[1]17-7-2023 '!I25+'[1]18-7-2023  '!I25+'[1]19-7-2023  '!I25+'[1]20-7-2023   '!I25+'[1]21-7-2023'!I25+'[1]22-7-2023 '!I25+[1]!Tabla334567810111214131516181920212322242627252829303132333536373839404142434445464748495051525354555657585960616263646566676869707172737475767778798182838485868788899091929394959698991001011021031041051061081091101111131121141151161171181201211221231136[[#This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20</v>
      </c>
      <c r="J26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Extranjeros]]+'[1]15-7-2023'!J25+'[1]16-7-2023 '!J25+'[1]17-7-2023 '!J25+'[1]18-7-2023  '!J25+'[1]19-7-2023  '!J25+'[1]20-7-2023   '!J25+'[1]21-7-2023'!J25+'[1]22-7-2023 '!J25+[1]!Tabla334567810111214131516181920212322242627252829303132333536373839404142434445464748495051525354555657585960616263646566676869707172737475767778798182838485868788899091929394959698991001011021031041051061081091101111131121141151161171181201211221231136[[#This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3105</v>
      </c>
      <c r="K26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Asistencias]]+'[1]15-7-2023'!K25+'[1]16-7-2023 '!K25+'[1]17-7-2023 '!K25+'[1]18-7-2023  '!K25+'[1]19-7-2023  '!K25+'[1]20-7-2023   '!K25+'[1]21-7-2023'!K25+'[1]22-7-2023 '!K25+[1]!Tabla334567810111214131516181920212322242627252829303132333536373839404142434445464748495051525354555657585960616263646566676869707172737475767778798182838485868788899091929394959698991001011021031041051061081091101111131121141151161171181201211221231136[[#This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14625</v>
      </c>
      <c r="L26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Dominicanos]]+'[1]15-7-2023'!L25+'[1]16-7-2023 '!L25+'[1]17-7-2023 '!L25+'[1]18-7-2023  '!L25+'[1]19-7-2023  '!L25+'[1]20-7-2023   '!L25+'[1]21-7-2023'!L25+'[1]22-7-2023 '!L25+[1]!Tabla334567810111214131516181920212322242627252829303132333536373839404142434445464748495051525354555657585960616263646566676869707172737475767778798182838485868788899091929394959698991001011021031041051061081091101111131121141151161171181201211221231136[[#This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3574</v>
      </c>
      <c r="M26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Asistencias]]+'[1]15-7-2023'!M25+'[1]16-7-2023 '!M25+'[1]17-7-2023 '!M25+'[1]18-7-2023  '!M25+'[1]19-7-2023  '!M25+'[1]20-7-2023   '!M25+'[1]21-7-2023'!M25+'[1]22-7-2023 '!M25+[1]!Tabla334567810111214131516181920212322242627252829303132333536373839404142434445464748495051525354555657585960616263646566676869707172737475767778798182838485868788899091929394959698991001011021031041051061081091101111131121141151161171181201211221231136[[#This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42997</v>
      </c>
      <c r="N26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Beneficiados]]+'[1]15-7-2023'!N25+'[1]16-7-2023 '!N25+'[1]17-7-2023 '!N25+'[1]18-7-2023  '!N25+'[1]19-7-2023  '!N25+'[1]20-7-2023   '!N25+'[1]21-7-2023'!N25+'[1]22-7-2023 '!N25+[1]!Tabla334567810111214131516181920212322242627252829303132333536373839404142434445464748495051525354555657585960616263646566676869707172737475767778798182838485868788899091929394959698991001011021031041051061081091101111131121141151161171181201211221231136[[#This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26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57622</v>
      </c>
    </row>
    <row r="27" spans="2:16" ht="49.5" customHeight="1" x14ac:dyDescent="0.25">
      <c r="B27" s="16" t="s">
        <v>37</v>
      </c>
      <c r="C27" s="16" t="s">
        <v>20</v>
      </c>
      <c r="D27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Preventivos]]+'[1]15-7-2023'!D26+'[1]16-7-2023 '!D26+'[1]17-7-2023 '!D26+'[1]18-7-2023  '!D26+'[1]19-7-2023  '!D26+'[1]20-7-2023   '!D26+'[1]21-7-2023'!D26+'[1]22-7-2023 '!D26+[1]!Tabla334567810111214131516181920212322242627252829303132333536373839404142434445464748495051525354555657585960616263646566676869707172737475767778798182838485868788899091929394959698991001011021031041051061081091101111131121141151161171181201211221231136[[#This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656</v>
      </c>
      <c r="E27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Requisadas]]+'[1]15-7-2023'!E26+'[1]16-7-2023 '!E26+'[1]17-7-2023 '!E26+'[1]18-7-2023  '!E26+'[1]19-7-2023  '!E26+'[1]20-7-2023   '!E26+'[1]21-7-2023'!E26+'[1]22-7-2023 '!E26+[1]!Tabla334567810111214131516181920212322242627252829303132333536373839404142434445464748495051525354555657585960616263646566676869707172737475767778798182838485868788899091929394959698991001011021031041051061081091101111131121141151161171181201211221231136[[#This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1137</v>
      </c>
      <c r="F27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Retenidas]]+'[1]15-7-2023'!F26+'[1]16-7-2023 '!F26+'[1]17-7-2023 '!F26+'[1]18-7-2023  '!F26+'[1]19-7-2023  '!F26+'[1]20-7-2023   '!F26+'[1]21-7-2023'!F26+'[1]22-7-2023 '!F26+[1]!Tabla334567810111214131516181920212322242627252829303132333536373839404142434445464748495051525354555657585960616263646566676869707172737475767778798182838485868788899091929394959698991001011021031041051061081091101111131121141151161171181201211221231136[[#This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57</v>
      </c>
      <c r="G27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Requisados]]+'[1]15-7-2023'!G26+'[1]16-7-2023 '!G26+'[1]17-7-2023 '!G26+'[1]18-7-2023  '!G26+'[1]19-7-2023  '!G26+'[1]20-7-2023   '!G26+'[1]21-7-2023'!G26+'[1]22-7-2023 '!G26+[1]!Tabla334567810111214131516181920212322242627252829303132333536373839404142434445464748495051525354555657585960616263646566676869707172737475767778798182838485868788899091929394959698991001011021031041051061081091101111131121141151161171181201211221231136[[#This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532</v>
      </c>
      <c r="H27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Requisadas]]+'[1]15-7-2023'!H26+'[1]16-7-2023 '!H26+'[1]17-7-2023 '!H26+'[1]18-7-2023  '!H26+'[1]19-7-2023  '!H26+'[1]20-7-2023   '!H26+'[1]21-7-2023'!H26+'[1]22-7-2023 '!H26+[1]!Tabla334567810111214131516181920212322242627252829303132333536373839404142434445464748495051525354555657585960616263646566676869707172737475767778798182838485868788899091929394959698991001011021031041051061081091101111131121141151161171181201211221231136[[#This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1927</v>
      </c>
      <c r="I27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Detenidas]]+'[1]15-7-2023'!I26+'[1]16-7-2023 '!I26+'[1]17-7-2023 '!I26+'[1]18-7-2023  '!I26+'[1]19-7-2023  '!I26+'[1]20-7-2023   '!I26+'[1]21-7-2023'!I26+'[1]22-7-2023 '!I26+[1]!Tabla334567810111214131516181920212322242627252829303132333536373839404142434445464748495051525354555657585960616263646566676869707172737475767778798182838485868788899091929394959698991001011021031041051061081091101111131121141151161171181201211221231136[[#This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154</v>
      </c>
      <c r="J27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Extranjeros]]+'[1]15-7-2023'!J26+'[1]16-7-2023 '!J26+'[1]17-7-2023 '!J26+'[1]18-7-2023  '!J26+'[1]19-7-2023  '!J26+'[1]20-7-2023   '!J26+'[1]21-7-2023'!J26+'[1]22-7-2023 '!J26+[1]!Tabla334567810111214131516181920212322242627252829303132333536373839404142434445464748495051525354555657585960616263646566676869707172737475767778798182838485868788899091929394959698991001011021031041051061081091101111131121141151161171181201211221231136[[#This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14610</v>
      </c>
      <c r="K27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Asistencias]]+'[1]15-7-2023'!K26+'[1]16-7-2023 '!K26+'[1]17-7-2023 '!K26+'[1]18-7-2023  '!K26+'[1]19-7-2023  '!K26+'[1]20-7-2023   '!K26+'[1]21-7-2023'!K26+'[1]22-7-2023 '!K26+[1]!Tabla334567810111214131516181920212322242627252829303132333536373839404142434445464748495051525354555657585960616263646566676869707172737475767778798182838485868788899091929394959698991001011021031041051061081091101111131121141151161171181201211221231136[[#This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16865</v>
      </c>
      <c r="L27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Dominicanos]]+'[1]15-7-2023'!L26+'[1]16-7-2023 '!L26+'[1]17-7-2023 '!L26+'[1]18-7-2023  '!L26+'[1]19-7-2023  '!L26+'[1]20-7-2023   '!L26+'[1]21-7-2023'!L26+'[1]22-7-2023 '!L26+[1]!Tabla334567810111214131516181920212322242627252829303132333536373839404142434445464748495051525354555657585960616263646566676869707172737475767778798182838485868788899091929394959698991001011021031041051061081091101111131121141151161171181201211221231136[[#This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12882</v>
      </c>
      <c r="M27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Asistencias]]+'[1]15-7-2023'!M26+'[1]16-7-2023 '!M26+'[1]17-7-2023 '!M26+'[1]18-7-2023  '!M26+'[1]19-7-2023  '!M26+'[1]20-7-2023   '!M26+'[1]21-7-2023'!M26+'[1]22-7-2023 '!M26+[1]!Tabla334567810111214131516181920212322242627252829303132333536373839404142434445464748495051525354555657585960616263646566676869707172737475767778798182838485868788899091929394959698991001011021031041051061081091101111131121141151161171181201211221231136[[#This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15861</v>
      </c>
      <c r="N27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Beneficiados]]+'[1]15-7-2023'!N26+'[1]16-7-2023 '!N26+'[1]17-7-2023 '!N26+'[1]18-7-2023  '!N26+'[1]19-7-2023  '!N26+'[1]20-7-2023   '!N26+'[1]21-7-2023'!N26+'[1]22-7-2023 '!N26+[1]!Tabla334567810111214131516181920212322242627252829303132333536373839404142434445464748495051525354555657585960616263646566676869707172737475767778798182838485868788899091929394959698991001011021031041051061081091101111131121141151161171181201211221231136[[#This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27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32726</v>
      </c>
    </row>
    <row r="28" spans="2:16" ht="49.5" customHeight="1" x14ac:dyDescent="0.25">
      <c r="B28" s="16" t="s">
        <v>38</v>
      </c>
      <c r="C28" s="16" t="s">
        <v>20</v>
      </c>
      <c r="D28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Preventivos]]+'[1]15-7-2023'!D27+'[1]16-7-2023 '!D27+'[1]17-7-2023 '!D27+'[1]18-7-2023  '!D27+'[1]19-7-2023  '!D27+'[1]20-7-2023   '!D27+'[1]21-7-2023'!D27+'[1]22-7-2023 '!D27+[1]!Tabla334567810111214131516181920212322242627252829303132333536373839404142434445464748495051525354555657585960616263646566676869707172737475767778798182838485868788899091929394959698991001011021031041051061081091101111131121141151161171181201211221231136[[#This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216</v>
      </c>
      <c r="E28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Requisadas]]+'[1]15-7-2023'!E27+'[1]16-7-2023 '!E27+'[1]17-7-2023 '!E27+'[1]18-7-2023  '!E27+'[1]19-7-2023  '!E27+'[1]20-7-2023   '!E27+'[1]21-7-2023'!E27+'[1]22-7-2023 '!E27+[1]!Tabla334567810111214131516181920212322242627252829303132333536373839404142434445464748495051525354555657585960616263646566676869707172737475767778798182838485868788899091929394959698991001011021031041051061081091101111131121141151161171181201211221231136[[#This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532</v>
      </c>
      <c r="F28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Retenidas]]+'[1]15-7-2023'!F27+'[1]16-7-2023 '!F27+'[1]17-7-2023 '!F27+'[1]18-7-2023  '!F27+'[1]19-7-2023  '!F27+'[1]20-7-2023   '!F27+'[1]21-7-2023'!F27+'[1]22-7-2023 '!F27+[1]!Tabla334567810111214131516181920212322242627252829303132333536373839404142434445464748495051525354555657585960616263646566676869707172737475767778798182838485868788899091929394959698991001011021031041051061081091101111131121141151161171181201211221231136[[#This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28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Requisados]]+'[1]15-7-2023'!G27+'[1]16-7-2023 '!G27+'[1]17-7-2023 '!G27+'[1]18-7-2023  '!G27+'[1]19-7-2023  '!G27+'[1]20-7-2023   '!G27+'[1]21-7-2023'!G27+'[1]22-7-2023 '!G27+[1]!Tabla334567810111214131516181920212322242627252829303132333536373839404142434445464748495051525354555657585960616263646566676869707172737475767778798182838485868788899091929394959698991001011021031041051061081091101111131121141151161171181201211221231136[[#This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520</v>
      </c>
      <c r="H28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Requisadas]]+'[1]15-7-2023'!H27+'[1]16-7-2023 '!H27+'[1]17-7-2023 '!H27+'[1]18-7-2023  '!H27+'[1]19-7-2023  '!H27+'[1]20-7-2023   '!H27+'[1]21-7-2023'!H27+'[1]22-7-2023 '!H27+[1]!Tabla334567810111214131516181920212322242627252829303132333536373839404142434445464748495051525354555657585960616263646566676869707172737475767778798182838485868788899091929394959698991001011021031041051061081091101111131121141151161171181201211221231136[[#This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1299</v>
      </c>
      <c r="I28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Detenidas]]+'[1]15-7-2023'!I27+'[1]16-7-2023 '!I27+'[1]17-7-2023 '!I27+'[1]18-7-2023  '!I27+'[1]19-7-2023  '!I27+'[1]20-7-2023   '!I27+'[1]21-7-2023'!I27+'[1]22-7-2023 '!I27+[1]!Tabla334567810111214131516181920212322242627252829303132333536373839404142434445464748495051525354555657585960616263646566676869707172737475767778798182838485868788899091929394959698991001011021031041051061081091101111131121141151161171181201211221231136[[#This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10</v>
      </c>
      <c r="J28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Extranjeros]]+'[1]15-7-2023'!J27+'[1]16-7-2023 '!J27+'[1]17-7-2023 '!J27+'[1]18-7-2023  '!J27+'[1]19-7-2023  '!J27+'[1]20-7-2023   '!J27+'[1]21-7-2023'!J27+'[1]22-7-2023 '!J27+[1]!Tabla334567810111214131516181920212322242627252829303132333536373839404142434445464748495051525354555657585960616263646566676869707172737475767778798182838485868788899091929394959698991001011021031041051061081091101111131121141151161171181201211221231136[[#This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17213</v>
      </c>
      <c r="K28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Asistencias]]+'[1]15-7-2023'!K27+'[1]16-7-2023 '!K27+'[1]17-7-2023 '!K27+'[1]18-7-2023  '!K27+'[1]19-7-2023  '!K27+'[1]20-7-2023   '!K27+'[1]21-7-2023'!K27+'[1]22-7-2023 '!K27+[1]!Tabla334567810111214131516181920212322242627252829303132333536373839404142434445464748495051525354555657585960616263646566676869707172737475767778798182838485868788899091929394959698991001011021031041051061081091101111131121141151161171181201211221231136[[#This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23076</v>
      </c>
      <c r="L28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Dominicanos]]+'[1]15-7-2023'!L27+'[1]16-7-2023 '!L27+'[1]17-7-2023 '!L27+'[1]18-7-2023  '!L27+'[1]19-7-2023  '!L27+'[1]20-7-2023   '!L27+'[1]21-7-2023'!L27+'[1]22-7-2023 '!L27+[1]!Tabla334567810111214131516181920212322242627252829303132333536373839404142434445464748495051525354555657585960616263646566676869707172737475767778798182838485868788899091929394959698991001011021031041051061081091101111131121141151161171181201211221231136[[#This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17787</v>
      </c>
      <c r="M28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Asistencias]]+'[1]15-7-2023'!M27+'[1]16-7-2023 '!M27+'[1]17-7-2023 '!M27+'[1]18-7-2023  '!M27+'[1]19-7-2023  '!M27+'[1]20-7-2023   '!M27+'[1]21-7-2023'!M27+'[1]22-7-2023 '!M27+[1]!Tabla334567810111214131516181920212322242627252829303132333536373839404142434445464748495051525354555657585960616263646566676869707172737475767778798182838485868788899091929394959698991001011021031041051061081091101111131121141151161171181201211221231136[[#This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22592</v>
      </c>
      <c r="N28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Beneficiados]]+'[1]15-7-2023'!N27+'[1]16-7-2023 '!N27+'[1]17-7-2023 '!N27+'[1]18-7-2023  '!N27+'[1]19-7-2023  '!N27+'[1]20-7-2023   '!N27+'[1]21-7-2023'!N27+'[1]22-7-2023 '!N27+[1]!Tabla334567810111214131516181920212322242627252829303132333536373839404142434445464748495051525354555657585960616263646566676869707172737475767778798182838485868788899091929394959698991001011021031041051061081091101111131121141151161171181201211221231136[[#This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28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45668</v>
      </c>
    </row>
    <row r="29" spans="2:16" ht="49.5" customHeight="1" x14ac:dyDescent="0.25">
      <c r="B29" s="16" t="s">
        <v>39</v>
      </c>
      <c r="C29" s="16" t="s">
        <v>20</v>
      </c>
      <c r="D29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Preventivos]]+'[1]15-7-2023'!D28+'[1]16-7-2023 '!D28+'[1]17-7-2023 '!D28+'[1]18-7-2023  '!D28+'[1]19-7-2023  '!D28+'[1]20-7-2023   '!D28+'[1]21-7-2023'!D28+'[1]22-7-2023 '!D28+[1]!Tabla334567810111214131516181920212322242627252829303132333536373839404142434445464748495051525354555657585960616263646566676869707172737475767778798182838485868788899091929394959698991001011021031041051061081091101111131121141151161171181201211221231136[[#This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271</v>
      </c>
      <c r="E29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Requisadas]]+'[1]15-7-2023'!E28+'[1]16-7-2023 '!E28+'[1]17-7-2023 '!E28+'[1]18-7-2023  '!E28+'[1]19-7-2023  '!E28+'[1]20-7-2023   '!E28+'[1]21-7-2023'!E28+'[1]22-7-2023 '!E28+[1]!Tabla334567810111214131516181920212322242627252829303132333536373839404142434445464748495051525354555657585960616263646566676869707172737475767778798182838485868788899091929394959698991001011021031041051061081091101111131121141151161171181201211221231136[[#This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29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Retenidas]]+'[1]15-7-2023'!F28+'[1]16-7-2023 '!F28+'[1]17-7-2023 '!F28+'[1]18-7-2023  '!F28+'[1]19-7-2023  '!F28+'[1]20-7-2023   '!F28+'[1]21-7-2023'!F28+'[1]22-7-2023 '!F28+[1]!Tabla334567810111214131516181920212322242627252829303132333536373839404142434445464748495051525354555657585960616263646566676869707172737475767778798182838485868788899091929394959698991001011021031041051061081091101111131121141151161171181201211221231136[[#This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29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Requisados]]+'[1]15-7-2023'!G28+'[1]16-7-2023 '!G28+'[1]17-7-2023 '!G28+'[1]18-7-2023  '!G28+'[1]19-7-2023  '!G28+'[1]20-7-2023   '!G28+'[1]21-7-2023'!G28+'[1]22-7-2023 '!G28+[1]!Tabla334567810111214131516181920212322242627252829303132333536373839404142434445464748495051525354555657585960616263646566676869707172737475767778798182838485868788899091929394959698991001011021031041051061081091101111131121141151161171181201211221231136[[#This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95</v>
      </c>
      <c r="H29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Requisadas]]+'[1]15-7-2023'!H28+'[1]16-7-2023 '!H28+'[1]17-7-2023 '!H28+'[1]18-7-2023  '!H28+'[1]19-7-2023  '!H28+'[1]20-7-2023   '!H28+'[1]21-7-2023'!H28+'[1]22-7-2023 '!H28+[1]!Tabla334567810111214131516181920212322242627252829303132333536373839404142434445464748495051525354555657585960616263646566676869707172737475767778798182838485868788899091929394959698991001011021031041051061081091101111131121141151161171181201211221231136[[#This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152</v>
      </c>
      <c r="I29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Detenidas]]+'[1]15-7-2023'!I28+'[1]16-7-2023 '!I28+'[1]17-7-2023 '!I28+'[1]18-7-2023  '!I28+'[1]19-7-2023  '!I28+'[1]20-7-2023   '!I28+'[1]21-7-2023'!I28+'[1]22-7-2023 '!I28+[1]!Tabla334567810111214131516181920212322242627252829303132333536373839404142434445464748495051525354555657585960616263646566676869707172737475767778798182838485868788899091929394959698991001011021031041051061081091101111131121141151161171181201211221231136[[#This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5</v>
      </c>
      <c r="J29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Extranjeros]]+'[1]15-7-2023'!J28+'[1]16-7-2023 '!J28+'[1]17-7-2023 '!J28+'[1]18-7-2023  '!J28+'[1]19-7-2023  '!J28+'[1]20-7-2023   '!J28+'[1]21-7-2023'!J28+'[1]22-7-2023 '!J28+[1]!Tabla334567810111214131516181920212322242627252829303132333536373839404142434445464748495051525354555657585960616263646566676869707172737475767778798182838485868788899091929394959698991001011021031041051061081091101111131121141151161171181201211221231136[[#This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54530</v>
      </c>
      <c r="K29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Asistencias]]+'[1]15-7-2023'!K28+'[1]16-7-2023 '!K28+'[1]17-7-2023 '!K28+'[1]18-7-2023  '!K28+'[1]19-7-2023  '!K28+'[1]20-7-2023   '!K28+'[1]21-7-2023'!K28+'[1]22-7-2023 '!K28+[1]!Tabla334567810111214131516181920212322242627252829303132333536373839404142434445464748495051525354555657585960616263646566676869707172737475767778798182838485868788899091929394959698991001011021031041051061081091101111131121141151161171181201211221231136[[#This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62742</v>
      </c>
      <c r="L29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Dominicanos]]+'[1]15-7-2023'!L28+'[1]16-7-2023 '!L28+'[1]17-7-2023 '!L28+'[1]18-7-2023  '!L28+'[1]19-7-2023  '!L28+'[1]20-7-2023   '!L28+'[1]21-7-2023'!L28+'[1]22-7-2023 '!L28+[1]!Tabla334567810111214131516181920212322242627252829303132333536373839404142434445464748495051525354555657585960616263646566676869707172737475767778798182838485868788899091929394959698991001011021031041051061081091101111131121141151161171181201211221231136[[#This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37389</v>
      </c>
      <c r="M29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Asistencias]]+'[1]15-7-2023'!M28+'[1]16-7-2023 '!M28+'[1]17-7-2023 '!M28+'[1]18-7-2023  '!M28+'[1]19-7-2023  '!M28+'[1]20-7-2023   '!M28+'[1]21-7-2023'!M28+'[1]22-7-2023 '!M28+[1]!Tabla334567810111214131516181920212322242627252829303132333536373839404142434445464748495051525354555657585960616263646566676869707172737475767778798182838485868788899091929394959698991001011021031041051061081091101111131121141151161171181201211221231136[[#This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41824</v>
      </c>
      <c r="N29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Beneficiados]]+'[1]15-7-2023'!N28+'[1]16-7-2023 '!N28+'[1]17-7-2023 '!N28+'[1]18-7-2023  '!N28+'[1]19-7-2023  '!N28+'[1]20-7-2023   '!N28+'[1]21-7-2023'!N28+'[1]22-7-2023 '!N28+[1]!Tabla334567810111214131516181920212322242627252829303132333536373839404142434445464748495051525354555657585960616263646566676869707172737475767778798182838485868788899091929394959698991001011021031041051061081091101111131121141151161171181201211221231136[[#This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29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104566</v>
      </c>
    </row>
    <row r="30" spans="2:16" ht="49.5" customHeight="1" x14ac:dyDescent="0.25">
      <c r="B30" s="16" t="s">
        <v>40</v>
      </c>
      <c r="C30" s="16" t="s">
        <v>20</v>
      </c>
      <c r="D30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Preventivos]]+'[1]15-7-2023'!D29+'[1]16-7-2023 '!D29+'[1]17-7-2023 '!D29+'[1]18-7-2023  '!D29+'[1]19-7-2023  '!D29+'[1]20-7-2023   '!D29+'[1]21-7-2023'!D29+'[1]22-7-2023 '!D29+[1]!Tabla334567810111214131516181920212322242627252829303132333536373839404142434445464748495051525354555657585960616263646566676869707172737475767778798182838485868788899091929394959698991001011021031041051061081091101111131121141151161171181201211221231136[[#This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76</v>
      </c>
      <c r="E30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Requisadas]]+'[1]15-7-2023'!E29+'[1]16-7-2023 '!E29+'[1]17-7-2023 '!E29+'[1]18-7-2023  '!E29+'[1]19-7-2023  '!E29+'[1]20-7-2023   '!E29+'[1]21-7-2023'!E29+'[1]22-7-2023 '!E29+[1]!Tabla334567810111214131516181920212322242627252829303132333536373839404142434445464748495051525354555657585960616263646566676869707172737475767778798182838485868788899091929394959698991001011021031041051061081091101111131121141151161171181201211221231136[[#This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389</v>
      </c>
      <c r="F30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Retenidas]]+'[1]15-7-2023'!F29+'[1]16-7-2023 '!F29+'[1]17-7-2023 '!F29+'[1]18-7-2023  '!F29+'[1]19-7-2023  '!F29+'[1]20-7-2023   '!F29+'[1]21-7-2023'!F29+'[1]22-7-2023 '!F29+[1]!Tabla334567810111214131516181920212322242627252829303132333536373839404142434445464748495051525354555657585960616263646566676869707172737475767778798182838485868788899091929394959698991001011021031041051061081091101111131121141151161171181201211221231136[[#This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30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Requisados]]+'[1]15-7-2023'!G29+'[1]16-7-2023 '!G29+'[1]17-7-2023 '!G29+'[1]18-7-2023  '!G29+'[1]19-7-2023  '!G29+'[1]20-7-2023   '!G29+'[1]21-7-2023'!G29+'[1]22-7-2023 '!G29+[1]!Tabla334567810111214131516181920212322242627252829303132333536373839404142434445464748495051525354555657585960616263646566676869707172737475767778798182838485868788899091929394959698991001011021031041051061081091101111131121141151161171181201211221231136[[#This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450</v>
      </c>
      <c r="H30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Requisadas]]+'[1]15-7-2023'!H29+'[1]16-7-2023 '!H29+'[1]17-7-2023 '!H29+'[1]18-7-2023  '!H29+'[1]19-7-2023  '!H29+'[1]20-7-2023   '!H29+'[1]21-7-2023'!H29+'[1]22-7-2023 '!H29+[1]!Tabla334567810111214131516181920212322242627252829303132333536373839404142434445464748495051525354555657585960616263646566676869707172737475767778798182838485868788899091929394959698991001011021031041051061081091101111131121141151161171181201211221231136[[#This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909</v>
      </c>
      <c r="I30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Detenidas]]+'[1]15-7-2023'!I29+'[1]16-7-2023 '!I29+'[1]17-7-2023 '!I29+'[1]18-7-2023  '!I29+'[1]19-7-2023  '!I29+'[1]20-7-2023   '!I29+'[1]21-7-2023'!I29+'[1]22-7-2023 '!I29+[1]!Tabla334567810111214131516181920212322242627252829303132333536373839404142434445464748495051525354555657585960616263646566676869707172737475767778798182838485868788899091929394959698991001011021031041051061081091101111131121141151161171181201211221231136[[#This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30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Extranjeros]]+'[1]15-7-2023'!J29+'[1]16-7-2023 '!J29+'[1]17-7-2023 '!J29+'[1]18-7-2023  '!J29+'[1]19-7-2023  '!J29+'[1]20-7-2023   '!J29+'[1]21-7-2023'!J29+'[1]22-7-2023 '!J29+[1]!Tabla334567810111214131516181920212322242627252829303132333536373839404142434445464748495051525354555657585960616263646566676869707172737475767778798182838485868788899091929394959698991001011021031041051061081091101111131121141151161171181201211221231136[[#This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1578</v>
      </c>
      <c r="K30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Asistencias]]+'[1]15-7-2023'!K29+'[1]16-7-2023 '!K29+'[1]17-7-2023 '!K29+'[1]18-7-2023  '!K29+'[1]19-7-2023  '!K29+'[1]20-7-2023   '!K29+'[1]21-7-2023'!K29+'[1]22-7-2023 '!K29+[1]!Tabla334567810111214131516181920212322242627252829303132333536373839404142434445464748495051525354555657585960616263646566676869707172737475767778798182838485868788899091929394959698991001011021031041051061081091101111131121141151161171181201211221231136[[#This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12684</v>
      </c>
      <c r="L30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Dominicanos]]+'[1]15-7-2023'!L29+'[1]16-7-2023 '!L29+'[1]17-7-2023 '!L29+'[1]18-7-2023  '!L29+'[1]19-7-2023  '!L29+'[1]20-7-2023   '!L29+'[1]21-7-2023'!L29+'[1]22-7-2023 '!L29+[1]!Tabla334567810111214131516181920212322242627252829303132333536373839404142434445464748495051525354555657585960616263646566676869707172737475767778798182838485868788899091929394959698991001011021031041051061081091101111131121141151161171181201211221231136[[#This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543</v>
      </c>
      <c r="M30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Asistencias]]+'[1]15-7-2023'!M29+'[1]16-7-2023 '!M29+'[1]17-7-2023 '!M29+'[1]18-7-2023  '!M29+'[1]19-7-2023  '!M29+'[1]20-7-2023   '!M29+'[1]21-7-2023'!M29+'[1]22-7-2023 '!M29+[1]!Tabla334567810111214131516181920212322242627252829303132333536373839404142434445464748495051525354555657585960616263646566676869707172737475767778798182838485868788899091929394959698991001011021031041051061081091101111131121141151161171181201211221231136[[#This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1127</v>
      </c>
      <c r="N30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Beneficiados]]+'[1]15-7-2023'!N29+'[1]16-7-2023 '!N29+'[1]17-7-2023 '!N29+'[1]18-7-2023  '!N29+'[1]19-7-2023  '!N29+'[1]20-7-2023   '!N29+'[1]21-7-2023'!N29+'[1]22-7-2023 '!N29+[1]!Tabla334567810111214131516181920212322242627252829303132333536373839404142434445464748495051525354555657585960616263646566676869707172737475767778798182838485868788899091929394959698991001011021031041051061081091101111131121141151161171181201211221231136[[#This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30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13811</v>
      </c>
    </row>
    <row r="31" spans="2:16" ht="49.5" customHeight="1" x14ac:dyDescent="0.25">
      <c r="B31" s="16" t="s">
        <v>41</v>
      </c>
      <c r="C31" s="16" t="s">
        <v>20</v>
      </c>
      <c r="D31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Preventivos]]+'[1]15-7-2023'!D30+'[1]16-7-2023 '!D30+'[1]17-7-2023 '!D30+'[1]18-7-2023  '!D30+'[1]19-7-2023  '!D30+'[1]20-7-2023   '!D30+'[1]21-7-2023'!D30+'[1]22-7-2023 '!D30+[1]!Tabla334567810111214131516181920212322242627252829303132333536373839404142434445464748495051525354555657585960616263646566676869707172737475767778798182838485868788899091929394959698991001011021031041051061081091101111131121141151161171181201211221231136[[#This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125</v>
      </c>
      <c r="E31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Requisadas]]+'[1]15-7-2023'!E30+'[1]16-7-2023 '!E30+'[1]17-7-2023 '!E30+'[1]18-7-2023  '!E30+'[1]19-7-2023  '!E30+'[1]20-7-2023   '!E30+'[1]21-7-2023'!E30+'[1]22-7-2023 '!E30+[1]!Tabla334567810111214131516181920212322242627252829303132333536373839404142434445464748495051525354555657585960616263646566676869707172737475767778798182838485868788899091929394959698991001011021031041051061081091101111131121141151161171181201211221231136[[#This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31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Retenidas]]+'[1]15-7-2023'!F30+'[1]16-7-2023 '!F30+'[1]17-7-2023 '!F30+'[1]18-7-2023  '!F30+'[1]19-7-2023  '!F30+'[1]20-7-2023   '!F30+'[1]21-7-2023'!F30+'[1]22-7-2023 '!F30+[1]!Tabla334567810111214131516181920212322242627252829303132333536373839404142434445464748495051525354555657585960616263646566676869707172737475767778798182838485868788899091929394959698991001011021031041051061081091101111131121141151161171181201211221231136[[#This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31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Requisados]]+'[1]15-7-2023'!G30+'[1]16-7-2023 '!G30+'[1]17-7-2023 '!G30+'[1]18-7-2023  '!G30+'[1]19-7-2023  '!G30+'[1]20-7-2023   '!G30+'[1]21-7-2023'!G30+'[1]22-7-2023 '!G30+[1]!Tabla334567810111214131516181920212322242627252829303132333536373839404142434445464748495051525354555657585960616263646566676869707172737475767778798182838485868788899091929394959698991001011021031041051061081091101111131121141151161171181201211221231136[[#This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372</v>
      </c>
      <c r="H31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Requisadas]]+'[1]15-7-2023'!H30+'[1]16-7-2023 '!H30+'[1]17-7-2023 '!H30+'[1]18-7-2023  '!H30+'[1]19-7-2023  '!H30+'[1]20-7-2023   '!H30+'[1]21-7-2023'!H30+'[1]22-7-2023 '!H30+[1]!Tabla334567810111214131516181920212322242627252829303132333536373839404142434445464748495051525354555657585960616263646566676869707172737475767778798182838485868788899091929394959698991001011021031041051061081091101111131121141151161171181201211221231136[[#This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359</v>
      </c>
      <c r="I31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Detenidas]]+'[1]15-7-2023'!I30+'[1]16-7-2023 '!I30+'[1]17-7-2023 '!I30+'[1]18-7-2023  '!I30+'[1]19-7-2023  '!I30+'[1]20-7-2023   '!I30+'[1]21-7-2023'!I30+'[1]22-7-2023 '!I30+[1]!Tabla334567810111214131516181920212322242627252829303132333536373839404142434445464748495051525354555657585960616263646566676869707172737475767778798182838485868788899091929394959698991001011021031041051061081091101111131121141151161171181201211221231136[[#This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1</v>
      </c>
      <c r="J31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Extranjeros]]+'[1]15-7-2023'!J30+'[1]16-7-2023 '!J30+'[1]17-7-2023 '!J30+'[1]18-7-2023  '!J30+'[1]19-7-2023  '!J30+'[1]20-7-2023   '!J30+'[1]21-7-2023'!J30+'[1]22-7-2023 '!J30+[1]!Tabla334567810111214131516181920212322242627252829303132333536373839404142434445464748495051525354555657585960616263646566676869707172737475767778798182838485868788899091929394959698991001011021031041051061081091101111131121141151161171181201211221231136[[#This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437</v>
      </c>
      <c r="K31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Asistencias]]+'[1]15-7-2023'!K30+'[1]16-7-2023 '!K30+'[1]17-7-2023 '!K30+'[1]18-7-2023  '!K30+'[1]19-7-2023  '!K30+'[1]20-7-2023   '!K30+'[1]21-7-2023'!K30+'[1]22-7-2023 '!K30+[1]!Tabla334567810111214131516181920212322242627252829303132333536373839404142434445464748495051525354555657585960616263646566676869707172737475767778798182838485868788899091929394959698991001011021031041051061081091101111131121141151161171181201211221231136[[#This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1804</v>
      </c>
      <c r="L31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Dominicanos]]+'[1]15-7-2023'!L30+'[1]16-7-2023 '!L30+'[1]17-7-2023 '!L30+'[1]18-7-2023  '!L30+'[1]19-7-2023  '!L30+'[1]20-7-2023   '!L30+'[1]21-7-2023'!L30+'[1]22-7-2023 '!L30+[1]!Tabla334567810111214131516181920212322242627252829303132333536373839404142434445464748495051525354555657585960616263646566676869707172737475767778798182838485868788899091929394959698991001011021031041051061081091101111131121141151161171181201211221231136[[#This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576</v>
      </c>
      <c r="M31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Asistencias]]+'[1]15-7-2023'!M30+'[1]16-7-2023 '!M30+'[1]17-7-2023 '!M30+'[1]18-7-2023  '!M30+'[1]19-7-2023  '!M30+'[1]20-7-2023   '!M30+'[1]21-7-2023'!M30+'[1]22-7-2023 '!M30+[1]!Tabla334567810111214131516181920212322242627252829303132333536373839404142434445464748495051525354555657585960616263646566676869707172737475767778798182838485868788899091929394959698991001011021031041051061081091101111131121141151161171181201211221231136[[#This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2913</v>
      </c>
      <c r="N31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Beneficiados]]+'[1]15-7-2023'!N30+'[1]16-7-2023 '!N30+'[1]17-7-2023 '!N30+'[1]18-7-2023  '!N30+'[1]19-7-2023  '!N30+'[1]20-7-2023   '!N30+'[1]21-7-2023'!N30+'[1]22-7-2023 '!N30+[1]!Tabla334567810111214131516181920212322242627252829303132333536373839404142434445464748495051525354555657585960616263646566676869707172737475767778798182838485868788899091929394959698991001011021031041051061081091101111131121141151161171181201211221231136[[#This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31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4717</v>
      </c>
    </row>
    <row r="32" spans="2:16" ht="49.5" customHeight="1" x14ac:dyDescent="0.25">
      <c r="B32" s="16" t="s">
        <v>42</v>
      </c>
      <c r="C32" s="16" t="s">
        <v>20</v>
      </c>
      <c r="D32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Preventivos]]+'[1]15-7-2023'!D31+'[1]16-7-2023 '!D31+'[1]17-7-2023 '!D31+'[1]18-7-2023  '!D31+'[1]19-7-2023  '!D31+'[1]20-7-2023   '!D31+'[1]21-7-2023'!D31+'[1]22-7-2023 '!D31+[1]!Tabla334567810111214131516181920212322242627252829303132333536373839404142434445464748495051525354555657585960616263646566676869707172737475767778798182838485868788899091929394959698991001011021031041051061081091101111131121141151161171181201211221231136[[#This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45</v>
      </c>
      <c r="E32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Requisadas]]+'[1]15-7-2023'!E31+'[1]16-7-2023 '!E31+'[1]17-7-2023 '!E31+'[1]18-7-2023  '!E31+'[1]19-7-2023  '!E31+'[1]20-7-2023   '!E31+'[1]21-7-2023'!E31+'[1]22-7-2023 '!E31+[1]!Tabla334567810111214131516181920212322242627252829303132333536373839404142434445464748495051525354555657585960616263646566676869707172737475767778798182838485868788899091929394959698991001011021031041051061081091101111131121141151161171181201211221231136[[#This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82</v>
      </c>
      <c r="F32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Retenidas]]+'[1]15-7-2023'!F31+'[1]16-7-2023 '!F31+'[1]17-7-2023 '!F31+'[1]18-7-2023  '!F31+'[1]19-7-2023  '!F31+'[1]20-7-2023   '!F31+'[1]21-7-2023'!F31+'[1]22-7-2023 '!F31+[1]!Tabla334567810111214131516181920212322242627252829303132333536373839404142434445464748495051525354555657585960616263646566676869707172737475767778798182838485868788899091929394959698991001011021031041051061081091101111131121141151161171181201211221231136[[#This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32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Requisados]]+'[1]15-7-2023'!G31+'[1]16-7-2023 '!G31+'[1]17-7-2023 '!G31+'[1]18-7-2023  '!G31+'[1]19-7-2023  '!G31+'[1]20-7-2023   '!G31+'[1]21-7-2023'!G31+'[1]22-7-2023 '!G31+[1]!Tabla334567810111214131516181920212322242627252829303132333536373839404142434445464748495051525354555657585960616263646566676869707172737475767778798182838485868788899091929394959698991001011021031041051061081091101111131121141151161171181201211221231136[[#This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22</v>
      </c>
      <c r="H32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Requisadas]]+'[1]15-7-2023'!H31+'[1]16-7-2023 '!H31+'[1]17-7-2023 '!H31+'[1]18-7-2023  '!H31+'[1]19-7-2023  '!H31+'[1]20-7-2023   '!H31+'[1]21-7-2023'!H31+'[1]22-7-2023 '!H31+[1]!Tabla334567810111214131516181920212322242627252829303132333536373839404142434445464748495051525354555657585960616263646566676869707172737475767778798182838485868788899091929394959698991001011021031041051061081091101111131121141151161171181201211221231136[[#This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86</v>
      </c>
      <c r="I32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Detenidas]]+'[1]15-7-2023'!I31+'[1]16-7-2023 '!I31+'[1]17-7-2023 '!I31+'[1]18-7-2023  '!I31+'[1]19-7-2023  '!I31+'[1]20-7-2023   '!I31+'[1]21-7-2023'!I31+'[1]22-7-2023 '!I31+[1]!Tabla334567810111214131516181920212322242627252829303132333536373839404142434445464748495051525354555657585960616263646566676869707172737475767778798182838485868788899091929394959698991001011021031041051061081091101111131121141151161171181201211221231136[[#This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32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Extranjeros]]+'[1]15-7-2023'!J31+'[1]16-7-2023 '!J31+'[1]17-7-2023 '!J31+'[1]18-7-2023  '!J31+'[1]19-7-2023  '!J31+'[1]20-7-2023   '!J31+'[1]21-7-2023'!J31+'[1]22-7-2023 '!J31+[1]!Tabla334567810111214131516181920212322242627252829303132333536373839404142434445464748495051525354555657585960616263646566676869707172737475767778798182838485868788899091929394959698991001011021031041051061081091101111131121141151161171181201211221231136[[#This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332</v>
      </c>
      <c r="K32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Asistencias]]+'[1]15-7-2023'!K31+'[1]16-7-2023 '!K31+'[1]17-7-2023 '!K31+'[1]18-7-2023  '!K31+'[1]19-7-2023  '!K31+'[1]20-7-2023   '!K31+'[1]21-7-2023'!K31+'[1]22-7-2023 '!K31+[1]!Tabla334567810111214131516181920212322242627252829303132333536373839404142434445464748495051525354555657585960616263646566676869707172737475767778798182838485868788899091929394959698991001011021031041051061081091101111131121141151161171181201211221231136[[#This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5441</v>
      </c>
      <c r="L32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Dominicanos]]+'[1]15-7-2023'!L31+'[1]16-7-2023 '!L31+'[1]17-7-2023 '!L31+'[1]18-7-2023  '!L31+'[1]19-7-2023  '!L31+'[1]20-7-2023   '!L31+'[1]21-7-2023'!L31+'[1]22-7-2023 '!L31+[1]!Tabla334567810111214131516181920212322242627252829303132333536373839404142434445464748495051525354555657585960616263646566676869707172737475767778798182838485868788899091929394959698991001011021031041051061081091101111131121141151161171181201211221231136[[#This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107</v>
      </c>
      <c r="M32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Asistencias]]+'[1]15-7-2023'!M31+'[1]16-7-2023 '!M31+'[1]17-7-2023 '!M31+'[1]18-7-2023  '!M31+'[1]19-7-2023  '!M31+'[1]20-7-2023   '!M31+'[1]21-7-2023'!M31+'[1]22-7-2023 '!M31+[1]!Tabla334567810111214131516181920212322242627252829303132333536373839404142434445464748495051525354555657585960616263646566676869707172737475767778798182838485868788899091929394959698991001011021031041051061081091101111131121141151161171181201211221231136[[#This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929</v>
      </c>
      <c r="N32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Beneficiados]]+'[1]15-7-2023'!N31+'[1]16-7-2023 '!N31+'[1]17-7-2023 '!N31+'[1]18-7-2023  '!N31+'[1]19-7-2023  '!N31+'[1]20-7-2023   '!N31+'[1]21-7-2023'!N31+'[1]22-7-2023 '!N31+[1]!Tabla334567810111214131516181920212322242627252829303132333536373839404142434445464748495051525354555657585960616263646566676869707172737475767778798182838485868788899091929394959698991001011021031041051061081091101111131121141151161171181201211221231136[[#This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32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6370</v>
      </c>
    </row>
    <row r="33" spans="2:15" ht="123" x14ac:dyDescent="0.25">
      <c r="B33" s="13" t="s">
        <v>43</v>
      </c>
      <c r="C33" s="23"/>
      <c r="D33" s="14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Preventivos]]+'[1]15-7-2023'!D32+'[1]16-7-2023 '!D32+'[1]17-7-2023 '!D32+'[1]18-7-2023  '!D32+'[1]19-7-2023  '!D32+'[1]20-7-2023   '!D32+'[1]21-7-2023'!D32+'[1]22-7-2023 '!D32+[1]!Tabla334567810111214131516181920212322242627252829303132333536373839404142434445464748495051525354555657585960616263646566676869707172737475767778798182838485868788899091929394959698991001011021031041051061081091101111131121141151161171181201211221231136[[#This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1938</v>
      </c>
      <c r="E33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Requisadas]]+'[1]15-7-2023'!E32+'[1]16-7-2023 '!E32+'[1]17-7-2023 '!E32+'[1]18-7-2023  '!E32+'[1]19-7-2023  '!E32+'[1]20-7-2023   '!E32+'[1]21-7-2023'!E32+'[1]22-7-2023 '!E32+[1]!Tabla334567810111214131516181920212322242627252829303132333536373839404142434445464748495051525354555657585960616263646566676869707172737475767778798182838485868788899091929394959698991001011021031041051061081091101111131121141151161171181201211221231136[[#This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1</v>
      </c>
      <c r="F33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Retenidas]]+'[1]15-7-2023'!F32+'[1]16-7-2023 '!F32+'[1]17-7-2023 '!F32+'[1]18-7-2023  '!F32+'[1]19-7-2023  '!F32+'[1]20-7-2023   '!F32+'[1]21-7-2023'!F32+'[1]22-7-2023 '!F32+[1]!Tabla334567810111214131516181920212322242627252829303132333536373839404142434445464748495051525354555657585960616263646566676869707172737475767778798182838485868788899091929394959698991001011021031041051061081091101111131121141151161171181201211221231136[[#This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33" s="14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Requisados]]+'[1]15-7-2023'!G32+'[1]16-7-2023 '!G32+'[1]17-7-2023 '!G32+'[1]18-7-2023  '!G32+'[1]19-7-2023  '!G32+'[1]20-7-2023   '!G32+'[1]21-7-2023'!G32+'[1]22-7-2023 '!G32+[1]!Tabla334567810111214131516181920212322242627252829303132333536373839404142434445464748495051525354555657585960616263646566676869707172737475767778798182838485868788899091929394959698991001011021031041051061081091101111131121141151161171181201211221231136[[#This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656</v>
      </c>
      <c r="H33" s="14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Requisadas]]+'[1]15-7-2023'!H32+'[1]16-7-2023 '!H32+'[1]17-7-2023 '!H32+'[1]18-7-2023  '!H32+'[1]19-7-2023  '!H32+'[1]20-7-2023   '!H32+'[1]21-7-2023'!H32+'[1]22-7-2023 '!H32+[1]!Tabla334567810111214131516181920212322242627252829303132333536373839404142434445464748495051525354555657585960616263646566676869707172737475767778798182838485868788899091929394959698991001011021031041051061081091101111131121141151161171181201211221231136[[#This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733</v>
      </c>
      <c r="I33" s="14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Detenidas]]+'[1]15-7-2023'!I32+'[1]16-7-2023 '!I32+'[1]17-7-2023 '!I32+'[1]18-7-2023  '!I32+'[1]19-7-2023  '!I32+'[1]20-7-2023   '!I32+'[1]21-7-2023'!I32+'[1]22-7-2023 '!I32+[1]!Tabla334567810111214131516181920212322242627252829303132333536373839404142434445464748495051525354555657585960616263646566676869707172737475767778798182838485868788899091929394959698991001011021031041051061081091101111131121141151161171181201211221231136[[#This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5</v>
      </c>
      <c r="J33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Extranjeros]]+'[1]15-7-2023'!J32+'[1]16-7-2023 '!J32+'[1]17-7-2023 '!J32+'[1]18-7-2023  '!J32+'[1]19-7-2023  '!J32+'[1]20-7-2023   '!J32+'[1]21-7-2023'!J32+'[1]22-7-2023 '!J32+[1]!Tabla334567810111214131516181920212322242627252829303132333536373839404142434445464748495051525354555657585960616263646566676869707172737475767778798182838485868788899091929394959698991001011021031041051061081091101111131121141151161171181201211221231136[[#This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462</v>
      </c>
      <c r="K33" s="14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Asistencias]]+'[1]15-7-2023'!K32+'[1]16-7-2023 '!K32+'[1]17-7-2023 '!K32+'[1]18-7-2023  '!K32+'[1]19-7-2023  '!K32+'[1]20-7-2023   '!K32+'[1]21-7-2023'!K32+'[1]22-7-2023 '!K32+[1]!Tabla334567810111214131516181920212322242627252829303132333536373839404142434445464748495051525354555657585960616263646566676869707172737475767778798182838485868788899091929394959698991001011021031041051061081091101111131121141151161171181201211221231136[[#This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783</v>
      </c>
      <c r="L33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Dominicanos]]+'[1]15-7-2023'!L32+'[1]16-7-2023 '!L32+'[1]17-7-2023 '!L32+'[1]18-7-2023  '!L32+'[1]19-7-2023  '!L32+'[1]20-7-2023   '!L32+'[1]21-7-2023'!L32+'[1]22-7-2023 '!L32+[1]!Tabla334567810111214131516181920212322242627252829303132333536373839404142434445464748495051525354555657585960616263646566676869707172737475767778798182838485868788899091929394959698991001011021031041051061081091101111131121141151161171181201211221231136[[#This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819</v>
      </c>
      <c r="M33" s="14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Asistencias]]+'[1]15-7-2023'!M32+'[1]16-7-2023 '!M32+'[1]17-7-2023 '!M32+'[1]18-7-2023  '!M32+'[1]19-7-2023  '!M32+'[1]20-7-2023   '!M32+'[1]21-7-2023'!M32+'[1]22-7-2023 '!M32+[1]!Tabla334567810111214131516181920212322242627252829303132333536373839404142434445464748495051525354555657585960616263646566676869707172737475767778798182838485868788899091929394959698991001011021031041051061081091101111131121141151161171181201211221231136[[#This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2757</v>
      </c>
      <c r="N33" s="14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Beneficiados]]+'[1]15-7-2023'!N32+'[1]16-7-2023 '!N32+'[1]17-7-2023 '!N32+'[1]18-7-2023  '!N32+'[1]19-7-2023  '!N32+'[1]20-7-2023   '!N32+'[1]21-7-2023'!N32+'[1]22-7-2023 '!N32+[1]!Tabla334567810111214131516181920212322242627252829303132333536373839404142434445464748495051525354555657585960616263646566676869707172737475767778798182838485868788899091929394959698991001011021031041051061081091101111131121141151161171181201211221231136[[#This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33" s="14">
        <f t="shared" ref="O33" si="3">SUM(O34+O35+O36+O37+O38+O39+O41+O42)</f>
        <v>3540</v>
      </c>
    </row>
    <row r="34" spans="2:15" ht="49.5" customHeight="1" x14ac:dyDescent="0.25">
      <c r="B34" s="16" t="s">
        <v>44</v>
      </c>
      <c r="C34" s="16" t="s">
        <v>20</v>
      </c>
      <c r="D34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Preventivos]]+'[1]15-7-2023'!D33+'[1]16-7-2023 '!D33+'[1]17-7-2023 '!D33+'[1]18-7-2023  '!D33+'[1]19-7-2023  '!D33+'[1]20-7-2023   '!D33+'[1]21-7-2023'!D33+'[1]22-7-2023 '!D33+[1]!Tabla334567810111214131516181920212322242627252829303132333536373839404142434445464748495051525354555657585960616263646566676869707172737475767778798182838485868788899091929394959698991001011021031041051061081091101111131121141151161171181201211221231136[[#This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185</v>
      </c>
      <c r="E34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Requisadas]]+'[1]15-7-2023'!E33+'[1]16-7-2023 '!E33+'[1]17-7-2023 '!E33+'[1]18-7-2023  '!E33+'[1]19-7-2023  '!E33+'[1]20-7-2023   '!E33+'[1]21-7-2023'!E33+'[1]22-7-2023 '!E33+[1]!Tabla334567810111214131516181920212322242627252829303132333536373839404142434445464748495051525354555657585960616263646566676869707172737475767778798182838485868788899091929394959698991001011021031041051061081091101111131121141151161171181201211221231136[[#This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34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Retenidas]]+'[1]15-7-2023'!F33+'[1]16-7-2023 '!F33+'[1]17-7-2023 '!F33+'[1]18-7-2023  '!F33+'[1]19-7-2023  '!F33+'[1]20-7-2023   '!F33+'[1]21-7-2023'!F33+'[1]22-7-2023 '!F33+[1]!Tabla334567810111214131516181920212322242627252829303132333536373839404142434445464748495051525354555657585960616263646566676869707172737475767778798182838485868788899091929394959698991001011021031041051061081091101111131121141151161171181201211221231136[[#This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34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Requisados]]+'[1]15-7-2023'!G33+'[1]16-7-2023 '!G33+'[1]17-7-2023 '!G33+'[1]18-7-2023  '!G33+'[1]19-7-2023  '!G33+'[1]20-7-2023   '!G33+'[1]21-7-2023'!G33+'[1]22-7-2023 '!G33+[1]!Tabla334567810111214131516181920212322242627252829303132333536373839404142434445464748495051525354555657585960616263646566676869707172737475767778798182838485868788899091929394959698991001011021031041051061081091101111131121141151161171181201211221231136[[#This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442</v>
      </c>
      <c r="H34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Requisadas]]+'[1]15-7-2023'!H33+'[1]16-7-2023 '!H33+'[1]17-7-2023 '!H33+'[1]18-7-2023  '!H33+'[1]19-7-2023  '!H33+'[1]20-7-2023   '!H33+'[1]21-7-2023'!H33+'[1]22-7-2023 '!H33+[1]!Tabla334567810111214131516181920212322242627252829303132333536373839404142434445464748495051525354555657585960616263646566676869707172737475767778798182838485868788899091929394959698991001011021031041051061081091101111131121141151161171181201211221231136[[#This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504</v>
      </c>
      <c r="I34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Detenidas]]+'[1]15-7-2023'!I33+'[1]16-7-2023 '!I33+'[1]17-7-2023 '!I33+'[1]18-7-2023  '!I33+'[1]19-7-2023  '!I33+'[1]20-7-2023   '!I33+'[1]21-7-2023'!I33+'[1]22-7-2023 '!I33+[1]!Tabla334567810111214131516181920212322242627252829303132333536373839404142434445464748495051525354555657585960616263646566676869707172737475767778798182838485868788899091929394959698991001011021031041051061081091101111131121141151161171181201211221231136[[#This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34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Extranjeros]]+'[1]15-7-2023'!J33+'[1]16-7-2023 '!J33+'[1]17-7-2023 '!J33+'[1]18-7-2023  '!J33+'[1]19-7-2023  '!J33+'[1]20-7-2023   '!J33+'[1]21-7-2023'!J33+'[1]22-7-2023 '!J33+[1]!Tabla334567810111214131516181920212322242627252829303132333536373839404142434445464748495051525354555657585960616263646566676869707172737475767778798182838485868788899091929394959698991001011021031041051061081091101111131121141151161171181201211221231136[[#This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</v>
      </c>
      <c r="K34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Asistencias]]+'[1]15-7-2023'!K33+'[1]16-7-2023 '!K33+'[1]17-7-2023 '!K33+'[1]18-7-2023  '!K33+'[1]19-7-2023  '!K33+'[1]20-7-2023   '!K33+'[1]21-7-2023'!K33+'[1]22-7-2023 '!K33+[1]!Tabla334567810111214131516181920212322242627252829303132333536373839404142434445464748495051525354555657585960616263646566676869707172737475767778798182838485868788899091929394959698991001011021031041051061081091101111131121141151161171181201211221231136[[#This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</v>
      </c>
      <c r="L34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Dominicanos]]+'[1]15-7-2023'!L33+'[1]16-7-2023 '!L33+'[1]17-7-2023 '!L33+'[1]18-7-2023  '!L33+'[1]19-7-2023  '!L33+'[1]20-7-2023   '!L33+'[1]21-7-2023'!L33+'[1]22-7-2023 '!L33+[1]!Tabla334567810111214131516181920212322242627252829303132333536373839404142434445464748495051525354555657585960616263646566676869707172737475767778798182838485868788899091929394959698991001011021031041051061081091101111131121141151161171181201211221231136[[#This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250</v>
      </c>
      <c r="M34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Asistencias]]+'[1]15-7-2023'!M33+'[1]16-7-2023 '!M33+'[1]17-7-2023 '!M33+'[1]18-7-2023  '!M33+'[1]19-7-2023  '!M33+'[1]20-7-2023   '!M33+'[1]21-7-2023'!M33+'[1]22-7-2023 '!M33+[1]!Tabla334567810111214131516181920212322242627252829303132333536373839404142434445464748495051525354555657585960616263646566676869707172737475767778798182838485868788899091929394959698991001011021031041051061081091101111131121141151161171181201211221231136[[#This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420</v>
      </c>
      <c r="N34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Beneficiados]]+'[1]15-7-2023'!N33+'[1]16-7-2023 '!N33+'[1]17-7-2023 '!N33+'[1]18-7-2023  '!N33+'[1]19-7-2023  '!N33+'[1]20-7-2023   '!N33+'[1]21-7-2023'!N33+'[1]22-7-2023 '!N33+[1]!Tabla334567810111214131516181920212322242627252829303132333536373839404142434445464748495051525354555657585960616263646566676869707172737475767778798182838485868788899091929394959698991001011021031041051061081091101111131121141151161171181201211221231136[[#This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34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421</v>
      </c>
    </row>
    <row r="35" spans="2:15" ht="49.5" customHeight="1" x14ac:dyDescent="0.25">
      <c r="B35" s="16" t="s">
        <v>45</v>
      </c>
      <c r="C35" s="16" t="s">
        <v>20</v>
      </c>
      <c r="D35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Preventivos]]+'[1]15-7-2023'!D34+'[1]16-7-2023 '!D34+'[1]17-7-2023 '!D34+'[1]18-7-2023  '!D34+'[1]19-7-2023  '!D34+'[1]20-7-2023   '!D34+'[1]21-7-2023'!D34+'[1]22-7-2023 '!D34+[1]!Tabla334567810111214131516181920212322242627252829303132333536373839404142434445464748495051525354555657585960616263646566676869707172737475767778798182838485868788899091929394959698991001011021031041051061081091101111131121141151161171181201211221231136[[#This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145</v>
      </c>
      <c r="E35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Requisadas]]+'[1]15-7-2023'!E34+'[1]16-7-2023 '!E34+'[1]17-7-2023 '!E34+'[1]18-7-2023  '!E34+'[1]19-7-2023  '!E34+'[1]20-7-2023   '!E34+'[1]21-7-2023'!E34+'[1]22-7-2023 '!E34+[1]!Tabla334567810111214131516181920212322242627252829303132333536373839404142434445464748495051525354555657585960616263646566676869707172737475767778798182838485868788899091929394959698991001011021031041051061081091101111131121141151161171181201211221231136[[#This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35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Retenidas]]+'[1]15-7-2023'!F34+'[1]16-7-2023 '!F34+'[1]17-7-2023 '!F34+'[1]18-7-2023  '!F34+'[1]19-7-2023  '!F34+'[1]20-7-2023   '!F34+'[1]21-7-2023'!F34+'[1]22-7-2023 '!F34+[1]!Tabla334567810111214131516181920212322242627252829303132333536373839404142434445464748495051525354555657585960616263646566676869707172737475767778798182838485868788899091929394959698991001011021031041051061081091101111131121141151161171181201211221231136[[#This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35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Requisados]]+'[1]15-7-2023'!G34+'[1]16-7-2023 '!G34+'[1]17-7-2023 '!G34+'[1]18-7-2023  '!G34+'[1]19-7-2023  '!G34+'[1]20-7-2023   '!G34+'[1]21-7-2023'!G34+'[1]22-7-2023 '!G34+[1]!Tabla334567810111214131516181920212322242627252829303132333536373839404142434445464748495051525354555657585960616263646566676869707172737475767778798182838485868788899091929394959698991001011021031041051061081091101111131121141151161171181201211221231136[[#This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35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Requisadas]]+'[1]15-7-2023'!H34+'[1]16-7-2023 '!H34+'[1]17-7-2023 '!H34+'[1]18-7-2023  '!H34+'[1]19-7-2023  '!H34+'[1]20-7-2023   '!H34+'[1]21-7-2023'!H34+'[1]22-7-2023 '!H34+[1]!Tabla334567810111214131516181920212322242627252829303132333536373839404142434445464748495051525354555657585960616263646566676869707172737475767778798182838485868788899091929394959698991001011021031041051061081091101111131121141151161171181201211221231136[[#This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35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Detenidas]]+'[1]15-7-2023'!I34+'[1]16-7-2023 '!I34+'[1]17-7-2023 '!I34+'[1]18-7-2023  '!I34+'[1]19-7-2023  '!I34+'[1]20-7-2023   '!I34+'[1]21-7-2023'!I34+'[1]22-7-2023 '!I34+[1]!Tabla334567810111214131516181920212322242627252829303132333536373839404142434445464748495051525354555657585960616263646566676869707172737475767778798182838485868788899091929394959698991001011021031041051061081091101111131121141151161171181201211221231136[[#This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35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Extranjeros]]+'[1]15-7-2023'!J34+'[1]16-7-2023 '!J34+'[1]17-7-2023 '!J34+'[1]18-7-2023  '!J34+'[1]19-7-2023  '!J34+'[1]20-7-2023   '!J34+'[1]21-7-2023'!J34+'[1]22-7-2023 '!J34+[1]!Tabla334567810111214131516181920212322242627252829303132333536373839404142434445464748495051525354555657585960616263646566676869707172737475767778798182838485868788899091929394959698991001011021031041051061081091101111131121141151161171181201211221231136[[#This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0</v>
      </c>
      <c r="K35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Asistencias]]+'[1]15-7-2023'!K34+'[1]16-7-2023 '!K34+'[1]17-7-2023 '!K34+'[1]18-7-2023  '!K34+'[1]19-7-2023  '!K34+'[1]20-7-2023   '!K34+'[1]21-7-2023'!K34+'[1]22-7-2023 '!K34+[1]!Tabla334567810111214131516181920212322242627252829303132333536373839404142434445464748495051525354555657585960616263646566676869707172737475767778798182838485868788899091929394959698991001011021031041051061081091101111131121141151161171181201211221231136[[#This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0</v>
      </c>
      <c r="L35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Dominicanos]]+'[1]15-7-2023'!L34+'[1]16-7-2023 '!L34+'[1]17-7-2023 '!L34+'[1]18-7-2023  '!L34+'[1]19-7-2023  '!L34+'[1]20-7-2023   '!L34+'[1]21-7-2023'!L34+'[1]22-7-2023 '!L34+[1]!Tabla334567810111214131516181920212322242627252829303132333536373839404142434445464748495051525354555657585960616263646566676869707172737475767778798182838485868788899091929394959698991001011021031041051061081091101111131121141151161171181201211221231136[[#This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147</v>
      </c>
      <c r="M35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Asistencias]]+'[1]15-7-2023'!M34+'[1]16-7-2023 '!M34+'[1]17-7-2023 '!M34+'[1]18-7-2023  '!M34+'[1]19-7-2023  '!M34+'[1]20-7-2023   '!M34+'[1]21-7-2023'!M34+'[1]22-7-2023 '!M34+[1]!Tabla334567810111214131516181920212322242627252829303132333536373839404142434445464748495051525354555657585960616263646566676869707172737475767778798182838485868788899091929394959698991001011021031041051061081091101111131121141151161171181201211221231136[[#This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353</v>
      </c>
      <c r="N35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Beneficiados]]+'[1]15-7-2023'!N34+'[1]16-7-2023 '!N34+'[1]17-7-2023 '!N34+'[1]18-7-2023  '!N34+'[1]19-7-2023  '!N34+'[1]20-7-2023   '!N34+'[1]21-7-2023'!N34+'[1]22-7-2023 '!N34+[1]!Tabla334567810111214131516181920212322242627252829303132333536373839404142434445464748495051525354555657585960616263646566676869707172737475767778798182838485868788899091929394959698991001011021031041051061081091101111131121141151161171181201211221231136[[#This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35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353</v>
      </c>
    </row>
    <row r="36" spans="2:15" ht="49.5" customHeight="1" x14ac:dyDescent="0.25">
      <c r="B36" s="16" t="s">
        <v>46</v>
      </c>
      <c r="C36" s="16" t="s">
        <v>21</v>
      </c>
      <c r="D36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Preventivos]]+'[1]15-7-2023'!D35+'[1]16-7-2023 '!D35+'[1]17-7-2023 '!D35+'[1]18-7-2023  '!D35+'[1]19-7-2023  '!D35+'[1]20-7-2023   '!D35+'[1]21-7-2023'!D35+'[1]22-7-2023 '!D35+[1]!Tabla334567810111214131516181920212322242627252829303132333536373839404142434445464748495051525354555657585960616263646566676869707172737475767778798182838485868788899091929394959698991001011021031041051061081091101111131121141151161171181201211221231136[[#This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1044</v>
      </c>
      <c r="E36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Requisadas]]+'[1]15-7-2023'!E35+'[1]16-7-2023 '!E35+'[1]17-7-2023 '!E35+'[1]18-7-2023  '!E35+'[1]19-7-2023  '!E35+'[1]20-7-2023   '!E35+'[1]21-7-2023'!E35+'[1]22-7-2023 '!E35+[1]!Tabla334567810111214131516181920212322242627252829303132333536373839404142434445464748495051525354555657585960616263646566676869707172737475767778798182838485868788899091929394959698991001011021031041051061081091101111131121141151161171181201211221231136[[#This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36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Retenidas]]+'[1]15-7-2023'!F35+'[1]16-7-2023 '!F35+'[1]17-7-2023 '!F35+'[1]18-7-2023  '!F35+'[1]19-7-2023  '!F35+'[1]20-7-2023   '!F35+'[1]21-7-2023'!F35+'[1]22-7-2023 '!F35+[1]!Tabla334567810111214131516181920212322242627252829303132333536373839404142434445464748495051525354555657585960616263646566676869707172737475767778798182838485868788899091929394959698991001011021031041051061081091101111131121141151161171181201211221231136[[#This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36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Requisados]]+'[1]15-7-2023'!G35+'[1]16-7-2023 '!G35+'[1]17-7-2023 '!G35+'[1]18-7-2023  '!G35+'[1]19-7-2023  '!G35+'[1]20-7-2023   '!G35+'[1]21-7-2023'!G35+'[1]22-7-2023 '!G35+[1]!Tabla334567810111214131516181920212322242627252829303132333536373839404142434445464748495051525354555657585960616263646566676869707172737475767778798182838485868788899091929394959698991001011021031041051061081091101111131121141151161171181201211221231136[[#This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1</v>
      </c>
      <c r="H36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Requisadas]]+'[1]15-7-2023'!H35+'[1]16-7-2023 '!H35+'[1]17-7-2023 '!H35+'[1]18-7-2023  '!H35+'[1]19-7-2023  '!H35+'[1]20-7-2023   '!H35+'[1]21-7-2023'!H35+'[1]22-7-2023 '!H35+[1]!Tabla334567810111214131516181920212322242627252829303132333536373839404142434445464748495051525354555657585960616263646566676869707172737475767778798182838485868788899091929394959698991001011021031041051061081091101111131121141151161171181201211221231136[[#This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2</v>
      </c>
      <c r="I36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Detenidas]]+'[1]15-7-2023'!I35+'[1]16-7-2023 '!I35+'[1]17-7-2023 '!I35+'[1]18-7-2023  '!I35+'[1]19-7-2023  '!I35+'[1]20-7-2023   '!I35+'[1]21-7-2023'!I35+'[1]22-7-2023 '!I35+[1]!Tabla334567810111214131516181920212322242627252829303132333536373839404142434445464748495051525354555657585960616263646566676869707172737475767778798182838485868788899091929394959698991001011021031041051061081091101111131121141151161171181201211221231136[[#This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1</v>
      </c>
      <c r="J36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Extranjeros]]+'[1]15-7-2023'!J35+'[1]16-7-2023 '!J35+'[1]17-7-2023 '!J35+'[1]18-7-2023  '!J35+'[1]19-7-2023  '!J35+'[1]20-7-2023   '!J35+'[1]21-7-2023'!J35+'[1]22-7-2023 '!J35+[1]!Tabla334567810111214131516181920212322242627252829303132333536373839404142434445464748495051525354555657585960616263646566676869707172737475767778798182838485868788899091929394959698991001011021031041051061081091101111131121141151161171181201211221231136[[#This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13</v>
      </c>
      <c r="K36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Asistencias]]+'[1]15-7-2023'!K35+'[1]16-7-2023 '!K35+'[1]17-7-2023 '!K35+'[1]18-7-2023  '!K35+'[1]19-7-2023  '!K35+'[1]20-7-2023   '!K35+'[1]21-7-2023'!K35+'[1]22-7-2023 '!K35+[1]!Tabla334567810111214131516181920212322242627252829303132333536373839404142434445464748495051525354555657585960616263646566676869707172737475767778798182838485868788899091929394959698991001011021031041051061081091101111131121141151161171181201211221231136[[#This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199</v>
      </c>
      <c r="L36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Dominicanos]]+'[1]15-7-2023'!L35+'[1]16-7-2023 '!L35+'[1]17-7-2023 '!L35+'[1]18-7-2023  '!L35+'[1]19-7-2023  '!L35+'[1]20-7-2023   '!L35+'[1]21-7-2023'!L35+'[1]22-7-2023 '!L35+[1]!Tabla334567810111214131516181920212322242627252829303132333536373839404142434445464748495051525354555657585960616263646566676869707172737475767778798182838485868788899091929394959698991001011021031041051061081091101111131121141151161171181201211221231136[[#This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12</v>
      </c>
      <c r="M36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Asistencias]]+'[1]15-7-2023'!M35+'[1]16-7-2023 '!M35+'[1]17-7-2023 '!M35+'[1]18-7-2023  '!M35+'[1]19-7-2023  '!M35+'[1]20-7-2023   '!M35+'[1]21-7-2023'!M35+'[1]22-7-2023 '!M35+[1]!Tabla334567810111214131516181920212322242627252829303132333536373839404142434445464748495051525354555657585960616263646566676869707172737475767778798182838485868788899091929394959698991001011021031041051061081091101111131121141151161171181201211221231136[[#This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291</v>
      </c>
      <c r="N36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Beneficiados]]+'[1]15-7-2023'!N35+'[1]16-7-2023 '!N35+'[1]17-7-2023 '!N35+'[1]18-7-2023  '!N35+'[1]19-7-2023  '!N35+'[1]20-7-2023   '!N35+'[1]21-7-2023'!N35+'[1]22-7-2023 '!N35+[1]!Tabla334567810111214131516181920212322242627252829303132333536373839404142434445464748495051525354555657585960616263646566676869707172737475767778798182838485868788899091929394959698991001011021031041051061081091101111131121141151161171181201211221231136[[#This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36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490</v>
      </c>
    </row>
    <row r="37" spans="2:15" ht="49.5" customHeight="1" x14ac:dyDescent="0.25">
      <c r="B37" s="16" t="s">
        <v>47</v>
      </c>
      <c r="C37" s="16" t="s">
        <v>20</v>
      </c>
      <c r="D37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Preventivos]]+'[1]15-7-2023'!D36+'[1]16-7-2023 '!D36+'[1]17-7-2023 '!D36+'[1]18-7-2023  '!D36+'[1]19-7-2023  '!D36+'[1]20-7-2023   '!D36+'[1]21-7-2023'!D36+'[1]22-7-2023 '!D36+[1]!Tabla334567810111214131516181920212322242627252829303132333536373839404142434445464748495051525354555657585960616263646566676869707172737475767778798182838485868788899091929394959698991001011021031041051061081091101111131121141151161171181201211221231136[[#This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197</v>
      </c>
      <c r="E37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Requisadas]]+'[1]15-7-2023'!E36+'[1]16-7-2023 '!E36+'[1]17-7-2023 '!E36+'[1]18-7-2023  '!E36+'[1]19-7-2023  '!E36+'[1]20-7-2023   '!E36+'[1]21-7-2023'!E36+'[1]22-7-2023 '!E36+[1]!Tabla334567810111214131516181920212322242627252829303132333536373839404142434445464748495051525354555657585960616263646566676869707172737475767778798182838485868788899091929394959698991001011021031041051061081091101111131121141151161171181201211221231136[[#This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37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Retenidas]]+'[1]15-7-2023'!F36+'[1]16-7-2023 '!F36+'[1]17-7-2023 '!F36+'[1]18-7-2023  '!F36+'[1]19-7-2023  '!F36+'[1]20-7-2023   '!F36+'[1]21-7-2023'!F36+'[1]22-7-2023 '!F36+[1]!Tabla334567810111214131516181920212322242627252829303132333536373839404142434445464748495051525354555657585960616263646566676869707172737475767778798182838485868788899091929394959698991001011021031041051061081091101111131121141151161171181201211221231136[[#This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37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Requisados]]+'[1]15-7-2023'!G36+'[1]16-7-2023 '!G36+'[1]17-7-2023 '!G36+'[1]18-7-2023  '!G36+'[1]19-7-2023  '!G36+'[1]20-7-2023   '!G36+'[1]21-7-2023'!G36+'[1]22-7-2023 '!G36+[1]!Tabla334567810111214131516181920212322242627252829303132333536373839404142434445464748495051525354555657585960616263646566676869707172737475767778798182838485868788899091929394959698991001011021031041051061081091101111131121141151161171181201211221231136[[#This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213</v>
      </c>
      <c r="H37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Requisadas]]+'[1]15-7-2023'!H36+'[1]16-7-2023 '!H36+'[1]17-7-2023 '!H36+'[1]18-7-2023  '!H36+'[1]19-7-2023  '!H36+'[1]20-7-2023   '!H36+'[1]21-7-2023'!H36+'[1]22-7-2023 '!H36+[1]!Tabla334567810111214131516181920212322242627252829303132333536373839404142434445464748495051525354555657585960616263646566676869707172737475767778798182838485868788899091929394959698991001011021031041051061081091101111131121141151161171181201211221231136[[#This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190</v>
      </c>
      <c r="I37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Detenidas]]+'[1]15-7-2023'!I36+'[1]16-7-2023 '!I36+'[1]17-7-2023 '!I36+'[1]18-7-2023  '!I36+'[1]19-7-2023  '!I36+'[1]20-7-2023   '!I36+'[1]21-7-2023'!I36+'[1]22-7-2023 '!I36+[1]!Tabla334567810111214131516181920212322242627252829303132333536373839404142434445464748495051525354555657585960616263646566676869707172737475767778798182838485868788899091929394959698991001011021031041051061081091101111131121141151161171181201211221231136[[#This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37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Extranjeros]]+'[1]15-7-2023'!J36+'[1]16-7-2023 '!J36+'[1]17-7-2023 '!J36+'[1]18-7-2023  '!J36+'[1]19-7-2023  '!J36+'[1]20-7-2023   '!J36+'[1]21-7-2023'!J36+'[1]22-7-2023 '!J36+[1]!Tabla334567810111214131516181920212322242627252829303132333536373839404142434445464748495051525354555657585960616263646566676869707172737475767778798182838485868788899091929394959698991001011021031041051061081091101111131121141151161171181201211221231136[[#This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9</v>
      </c>
      <c r="K37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Asistencias]]+'[1]15-7-2023'!K36+'[1]16-7-2023 '!K36+'[1]17-7-2023 '!K36+'[1]18-7-2023  '!K36+'[1]19-7-2023  '!K36+'[1]20-7-2023   '!K36+'[1]21-7-2023'!K36+'[1]22-7-2023 '!K36+[1]!Tabla334567810111214131516181920212322242627252829303132333536373839404142434445464748495051525354555657585960616263646566676869707172737475767778798182838485868788899091929394959698991001011021031041051061081091101111131121141151161171181201211221231136[[#This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57</v>
      </c>
      <c r="L37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Dominicanos]]+'[1]15-7-2023'!L36+'[1]16-7-2023 '!L36+'[1]17-7-2023 '!L36+'[1]18-7-2023  '!L36+'[1]19-7-2023  '!L36+'[1]20-7-2023   '!L36+'[1]21-7-2023'!L36+'[1]22-7-2023 '!L36+[1]!Tabla334567810111214131516181920212322242627252829303132333536373839404142434445464748495051525354555657585960616263646566676869707172737475767778798182838485868788899091929394959698991001011021031041051061081091101111131121141151161171181201211221231136[[#This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122</v>
      </c>
      <c r="M37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Asistencias]]+'[1]15-7-2023'!M36+'[1]16-7-2023 '!M36+'[1]17-7-2023 '!M36+'[1]18-7-2023  '!M36+'[1]19-7-2023  '!M36+'[1]20-7-2023   '!M36+'[1]21-7-2023'!M36+'[1]22-7-2023 '!M36+[1]!Tabla334567810111214131516181920212322242627252829303132333536373839404142434445464748495051525354555657585960616263646566676869707172737475767778798182838485868788899091929394959698991001011021031041051061081091101111131121141151161171181201211221231136[[#This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862</v>
      </c>
      <c r="N37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Beneficiados]]+'[1]15-7-2023'!N36+'[1]16-7-2023 '!N36+'[1]17-7-2023 '!N36+'[1]18-7-2023  '!N36+'[1]19-7-2023  '!N36+'[1]20-7-2023   '!N36+'[1]21-7-2023'!N36+'[1]22-7-2023 '!N36+[1]!Tabla334567810111214131516181920212322242627252829303132333536373839404142434445464748495051525354555657585960616263646566676869707172737475767778798182838485868788899091929394959698991001011021031041051061081091101111131121141151161171181201211221231136[[#This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37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919</v>
      </c>
    </row>
    <row r="38" spans="2:15" ht="49.5" customHeight="1" x14ac:dyDescent="0.25">
      <c r="B38" s="16" t="s">
        <v>48</v>
      </c>
      <c r="C38" s="16" t="s">
        <v>21</v>
      </c>
      <c r="D38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Preventivos]]+'[1]15-7-2023'!D37+'[1]16-7-2023 '!D37+'[1]17-7-2023 '!D37+'[1]18-7-2023  '!D37+'[1]19-7-2023  '!D37+'[1]20-7-2023   '!D37+'[1]21-7-2023'!D37+'[1]22-7-2023 '!D37+[1]!Tabla334567810111214131516181920212322242627252829303132333536373839404142434445464748495051525354555657585960616263646566676869707172737475767778798182838485868788899091929394959698991001011021031041051061081091101111131121141151161171181201211221231136[[#This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100</v>
      </c>
      <c r="E38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Requisadas]]+'[1]15-7-2023'!E37+'[1]16-7-2023 '!E37+'[1]17-7-2023 '!E37+'[1]18-7-2023  '!E37+'[1]19-7-2023  '!E37+'[1]20-7-2023   '!E37+'[1]21-7-2023'!E37+'[1]22-7-2023 '!E37+[1]!Tabla334567810111214131516181920212322242627252829303132333536373839404142434445464748495051525354555657585960616263646566676869707172737475767778798182838485868788899091929394959698991001011021031041051061081091101111131121141151161171181201211221231136[[#This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1</v>
      </c>
      <c r="F38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Retenidas]]+'[1]15-7-2023'!F37+'[1]16-7-2023 '!F37+'[1]17-7-2023 '!F37+'[1]18-7-2023  '!F37+'[1]19-7-2023  '!F37+'[1]20-7-2023   '!F37+'[1]21-7-2023'!F37+'[1]22-7-2023 '!F37+[1]!Tabla334567810111214131516181920212322242627252829303132333536373839404142434445464748495051525354555657585960616263646566676869707172737475767778798182838485868788899091929394959698991001011021031041051061081091101111131121141151161171181201211221231136[[#This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38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Requisados]]+'[1]15-7-2023'!G37+'[1]16-7-2023 '!G37+'[1]17-7-2023 '!G37+'[1]18-7-2023  '!G37+'[1]19-7-2023  '!G37+'[1]20-7-2023   '!G37+'[1]21-7-2023'!G37+'[1]22-7-2023 '!G37+[1]!Tabla334567810111214131516181920212322242627252829303132333536373839404142434445464748495051525354555657585960616263646566676869707172737475767778798182838485868788899091929394959698991001011021031041051061081091101111131121141151161171181201211221231136[[#This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38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Requisadas]]+'[1]15-7-2023'!H37+'[1]16-7-2023 '!H37+'[1]17-7-2023 '!H37+'[1]18-7-2023  '!H37+'[1]19-7-2023  '!H37+'[1]20-7-2023   '!H37+'[1]21-7-2023'!H37+'[1]22-7-2023 '!H37+[1]!Tabla334567810111214131516181920212322242627252829303132333536373839404142434445464748495051525354555657585960616263646566676869707172737475767778798182838485868788899091929394959698991001011021031041051061081091101111131121141151161171181201211221231136[[#This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37</v>
      </c>
      <c r="I38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Detenidas]]+'[1]15-7-2023'!I37+'[1]16-7-2023 '!I37+'[1]17-7-2023 '!I37+'[1]18-7-2023  '!I37+'[1]19-7-2023  '!I37+'[1]20-7-2023   '!I37+'[1]21-7-2023'!I37+'[1]22-7-2023 '!I37+[1]!Tabla334567810111214131516181920212322242627252829303132333536373839404142434445464748495051525354555657585960616263646566676869707172737475767778798182838485868788899091929394959698991001011021031041051061081091101111131121141151161171181201211221231136[[#This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3</v>
      </c>
      <c r="J38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Extranjeros]]+'[1]15-7-2023'!J37+'[1]16-7-2023 '!J37+'[1]17-7-2023 '!J37+'[1]18-7-2023  '!J37+'[1]19-7-2023  '!J37+'[1]20-7-2023   '!J37+'[1]21-7-2023'!J37+'[1]22-7-2023 '!J37+[1]!Tabla334567810111214131516181920212322242627252829303132333536373839404142434445464748495051525354555657585960616263646566676869707172737475767778798182838485868788899091929394959698991001011021031041051061081091101111131121141151161171181201211221231136[[#This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</v>
      </c>
      <c r="K38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Asistencias]]+'[1]15-7-2023'!K37+'[1]16-7-2023 '!K37+'[1]17-7-2023 '!K37+'[1]18-7-2023  '!K37+'[1]19-7-2023  '!K37+'[1]20-7-2023   '!K37+'[1]21-7-2023'!K37+'[1]22-7-2023 '!K37+[1]!Tabla334567810111214131516181920212322242627252829303132333536373839404142434445464748495051525354555657585960616263646566676869707172737475767778798182838485868788899091929394959698991001011021031041051061081091101111131121141151161171181201211221231136[[#This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</v>
      </c>
      <c r="L38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Dominicanos]]+'[1]15-7-2023'!L37+'[1]16-7-2023 '!L37+'[1]17-7-2023 '!L37+'[1]18-7-2023  '!L37+'[1]19-7-2023  '!L37+'[1]20-7-2023   '!L37+'[1]21-7-2023'!L37+'[1]22-7-2023 '!L37+[1]!Tabla334567810111214131516181920212322242627252829303132333536373839404142434445464748495051525354555657585960616263646566676869707172737475767778798182838485868788899091929394959698991001011021031041051061081091101111131121141151161171181201211221231136[[#This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</v>
      </c>
      <c r="M38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Asistencias]]+'[1]15-7-2023'!M37+'[1]16-7-2023 '!M37+'[1]17-7-2023 '!M37+'[1]18-7-2023  '!M37+'[1]19-7-2023  '!M37+'[1]20-7-2023   '!M37+'[1]21-7-2023'!M37+'[1]22-7-2023 '!M37+[1]!Tabla334567810111214131516181920212322242627252829303132333536373839404142434445464748495051525354555657585960616263646566676869707172737475767778798182838485868788899091929394959698991001011021031041051061081091101111131121141151161171181201211221231136[[#This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38</v>
      </c>
      <c r="N38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Beneficiados]]+'[1]15-7-2023'!N37+'[1]16-7-2023 '!N37+'[1]17-7-2023 '!N37+'[1]18-7-2023  '!N37+'[1]19-7-2023  '!N37+'[1]20-7-2023   '!N37+'[1]21-7-2023'!N37+'[1]22-7-2023 '!N37+[1]!Tabla334567810111214131516181920212322242627252829303132333536373839404142434445464748495051525354555657585960616263646566676869707172737475767778798182838485868788899091929394959698991001011021031041051061081091101111131121141151161171181201211221231136[[#This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38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39</v>
      </c>
    </row>
    <row r="39" spans="2:15" ht="49.5" customHeight="1" x14ac:dyDescent="0.25">
      <c r="B39" s="16" t="s">
        <v>49</v>
      </c>
      <c r="C39" s="16" t="s">
        <v>21</v>
      </c>
      <c r="D39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Preventivos]]+'[1]15-7-2023'!D38+'[1]16-7-2023 '!D38+'[1]17-7-2023 '!D38+'[1]18-7-2023  '!D38+'[1]19-7-2023  '!D38+'[1]20-7-2023   '!D38+'[1]21-7-2023'!D38+'[1]22-7-2023 '!D38+[1]!Tabla334567810111214131516181920212322242627252829303132333536373839404142434445464748495051525354555657585960616263646566676869707172737475767778798182838485868788899091929394959698991001011021031041051061081091101111131121141151161171181201211221231136[[#This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2</v>
      </c>
      <c r="E39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Requisadas]]+'[1]15-7-2023'!E38+'[1]16-7-2023 '!E38+'[1]17-7-2023 '!E38+'[1]18-7-2023  '!E38+'[1]19-7-2023  '!E38+'[1]20-7-2023   '!E38+'[1]21-7-2023'!E38+'[1]22-7-2023 '!E38+[1]!Tabla334567810111214131516181920212322242627252829303132333536373839404142434445464748495051525354555657585960616263646566676869707172737475767778798182838485868788899091929394959698991001011021031041051061081091101111131121141151161171181201211221231136[[#This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39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Retenidas]]+'[1]15-7-2023'!F38+'[1]16-7-2023 '!F38+'[1]17-7-2023 '!F38+'[1]18-7-2023  '!F38+'[1]19-7-2023  '!F38+'[1]20-7-2023   '!F38+'[1]21-7-2023'!F38+'[1]22-7-2023 '!F38+[1]!Tabla334567810111214131516181920212322242627252829303132333536373839404142434445464748495051525354555657585960616263646566676869707172737475767778798182838485868788899091929394959698991001011021031041051061081091101111131121141151161171181201211221231136[[#This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39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Requisados]]+'[1]15-7-2023'!G38+'[1]16-7-2023 '!G38+'[1]17-7-2023 '!G38+'[1]18-7-2023  '!G38+'[1]19-7-2023  '!G38+'[1]20-7-2023   '!G38+'[1]21-7-2023'!G38+'[1]22-7-2023 '!G38+[1]!Tabla334567810111214131516181920212322242627252829303132333536373839404142434445464748495051525354555657585960616263646566676869707172737475767778798182838485868788899091929394959698991001011021031041051061081091101111131121141151161171181201211221231136[[#This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39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Requisadas]]+'[1]15-7-2023'!H38+'[1]16-7-2023 '!H38+'[1]17-7-2023 '!H38+'[1]18-7-2023  '!H38+'[1]19-7-2023  '!H38+'[1]20-7-2023   '!H38+'[1]21-7-2023'!H38+'[1]22-7-2023 '!H38+[1]!Tabla334567810111214131516181920212322242627252829303132333536373839404142434445464748495051525354555657585960616263646566676869707172737475767778798182838485868788899091929394959698991001011021031041051061081091101111131121141151161171181201211221231136[[#This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39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Detenidas]]+'[1]15-7-2023'!I38+'[1]16-7-2023 '!I38+'[1]17-7-2023 '!I38+'[1]18-7-2023  '!I38+'[1]19-7-2023  '!I38+'[1]20-7-2023   '!I38+'[1]21-7-2023'!I38+'[1]22-7-2023 '!I38+[1]!Tabla334567810111214131516181920212322242627252829303132333536373839404142434445464748495051525354555657585960616263646566676869707172737475767778798182838485868788899091929394959698991001011021031041051061081091101111131121141151161171181201211221231136[[#This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1</v>
      </c>
      <c r="J39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Extranjeros]]+'[1]15-7-2023'!J38+'[1]16-7-2023 '!J38+'[1]17-7-2023 '!J38+'[1]18-7-2023  '!J38+'[1]19-7-2023  '!J38+'[1]20-7-2023   '!J38+'[1]21-7-2023'!J38+'[1]22-7-2023 '!J38+[1]!Tabla334567810111214131516181920212322242627252829303132333536373839404142434445464748495051525354555657585960616263646566676869707172737475767778798182838485868788899091929394959698991001011021031041051061081091101111131121141151161171181201211221231136[[#This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434</v>
      </c>
      <c r="K39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Asistencias]]+'[1]15-7-2023'!K38+'[1]16-7-2023 '!K38+'[1]17-7-2023 '!K38+'[1]18-7-2023  '!K38+'[1]19-7-2023  '!K38+'[1]20-7-2023   '!K38+'[1]21-7-2023'!K38+'[1]22-7-2023 '!K38+[1]!Tabla334567810111214131516181920212322242627252829303132333536373839404142434445464748495051525354555657585960616263646566676869707172737475767778798182838485868788899091929394959698991001011021031041051061081091101111131121141151161171181201211221231136[[#This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434</v>
      </c>
      <c r="L39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Dominicanos]]+'[1]15-7-2023'!L38+'[1]16-7-2023 '!L38+'[1]17-7-2023 '!L38+'[1]18-7-2023  '!L38+'[1]19-7-2023  '!L38+'[1]20-7-2023   '!L38+'[1]21-7-2023'!L38+'[1]22-7-2023 '!L38+[1]!Tabla334567810111214131516181920212322242627252829303132333536373839404142434445464748495051525354555657585960616263646566676869707172737475767778798182838485868788899091929394959698991001011021031041051061081091101111131121141151161171181201211221231136[[#This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273</v>
      </c>
      <c r="M39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Asistencias]]+'[1]15-7-2023'!M38+'[1]16-7-2023 '!M38+'[1]17-7-2023 '!M38+'[1]18-7-2023  '!M38+'[1]19-7-2023  '!M38+'[1]20-7-2023   '!M38+'[1]21-7-2023'!M38+'[1]22-7-2023 '!M38+[1]!Tabla334567810111214131516181920212322242627252829303132333536373839404142434445464748495051525354555657585960616263646566676869707172737475767778798182838485868788899091929394959698991001011021031041051061081091101111131121141151161171181201211221231136[[#This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273</v>
      </c>
      <c r="N39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Beneficiados]]+'[1]15-7-2023'!N38+'[1]16-7-2023 '!N38+'[1]17-7-2023 '!N38+'[1]18-7-2023  '!N38+'[1]19-7-2023  '!N38+'[1]20-7-2023   '!N38+'[1]21-7-2023'!N38+'[1]22-7-2023 '!N38+[1]!Tabla334567810111214131516181920212322242627252829303132333536373839404142434445464748495051525354555657585960616263646566676869707172737475767778798182838485868788899091929394959698991001011021031041051061081091101111131121141151161171181201211221231136[[#This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39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707</v>
      </c>
    </row>
    <row r="40" spans="2:15" ht="49.5" customHeight="1" x14ac:dyDescent="0.25">
      <c r="B40" s="16" t="s">
        <v>50</v>
      </c>
      <c r="C40" s="16" t="s">
        <v>21</v>
      </c>
      <c r="D40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Preventivos]]+'[1]15-7-2023'!D39+'[1]16-7-2023 '!D39+'[1]17-7-2023 '!D39+'[1]18-7-2023  '!D39+'[1]19-7-2023  '!D39+'[1]20-7-2023   '!D39+'[1]21-7-2023'!D39+'[1]22-7-2023 '!D39+[1]!Tabla334567810111214131516181920212322242627252829303132333536373839404142434445464748495051525354555657585960616263646566676869707172737475767778798182838485868788899091929394959698991001011021031041051061081091101111131121141151161171181201211221231136[[#This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0</v>
      </c>
      <c r="E40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Requisadas]]+'[1]15-7-2023'!E39+'[1]16-7-2023 '!E39+'[1]17-7-2023 '!E39+'[1]18-7-2023  '!E39+'[1]19-7-2023  '!E39+'[1]20-7-2023   '!E39+'[1]21-7-2023'!E39+'[1]22-7-2023 '!E39+[1]!Tabla334567810111214131516181920212322242627252829303132333536373839404142434445464748495051525354555657585960616263646566676869707172737475767778798182838485868788899091929394959698991001011021031041051061081091101111131121141151161171181201211221231136[[#This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40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Retenidas]]+'[1]15-7-2023'!F39+'[1]16-7-2023 '!F39+'[1]17-7-2023 '!F39+'[1]18-7-2023  '!F39+'[1]19-7-2023  '!F39+'[1]20-7-2023   '!F39+'[1]21-7-2023'!F39+'[1]22-7-2023 '!F39+[1]!Tabla334567810111214131516181920212322242627252829303132333536373839404142434445464748495051525354555657585960616263646566676869707172737475767778798182838485868788899091929394959698991001011021031041051061081091101111131121141151161171181201211221231136[[#This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40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Requisados]]+'[1]15-7-2023'!G39+'[1]16-7-2023 '!G39+'[1]17-7-2023 '!G39+'[1]18-7-2023  '!G39+'[1]19-7-2023  '!G39+'[1]20-7-2023   '!G39+'[1]21-7-2023'!G39+'[1]22-7-2023 '!G39+[1]!Tabla334567810111214131516181920212322242627252829303132333536373839404142434445464748495051525354555657585960616263646566676869707172737475767778798182838485868788899091929394959698991001011021031041051061081091101111131121141151161171181201211221231136[[#This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40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Requisadas]]+'[1]15-7-2023'!H39+'[1]16-7-2023 '!H39+'[1]17-7-2023 '!H39+'[1]18-7-2023  '!H39+'[1]19-7-2023  '!H39+'[1]20-7-2023   '!H39+'[1]21-7-2023'!H39+'[1]22-7-2023 '!H39+[1]!Tabla334567810111214131516181920212322242627252829303132333536373839404142434445464748495051525354555657585960616263646566676869707172737475767778798182838485868788899091929394959698991001011021031041051061081091101111131121141151161171181201211221231136[[#This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40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Detenidas]]+'[1]15-7-2023'!I39+'[1]16-7-2023 '!I39+'[1]17-7-2023 '!I39+'[1]18-7-2023  '!I39+'[1]19-7-2023  '!I39+'[1]20-7-2023   '!I39+'[1]21-7-2023'!I39+'[1]22-7-2023 '!I39+[1]!Tabla334567810111214131516181920212322242627252829303132333536373839404142434445464748495051525354555657585960616263646566676869707172737475767778798182838485868788899091929394959698991001011021031041051061081091101111131121141151161171181201211221231136[[#This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40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Extranjeros]]+'[1]15-7-2023'!J39+'[1]16-7-2023 '!J39+'[1]17-7-2023 '!J39+'[1]18-7-2023  '!J39+'[1]19-7-2023  '!J39+'[1]20-7-2023   '!J39+'[1]21-7-2023'!J39+'[1]22-7-2023 '!J39+[1]!Tabla334567810111214131516181920212322242627252829303132333536373839404142434445464748495051525354555657585960616263646566676869707172737475767778798182838485868788899091929394959698991001011021031041051061081091101111131121141151161171181201211221231136[[#This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</v>
      </c>
      <c r="K40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Asistencias]]+'[1]15-7-2023'!K39+'[1]16-7-2023 '!K39+'[1]17-7-2023 '!K39+'[1]18-7-2023  '!K39+'[1]19-7-2023  '!K39+'[1]20-7-2023   '!K39+'[1]21-7-2023'!K39+'[1]22-7-2023 '!K39+[1]!Tabla334567810111214131516181920212322242627252829303132333536373839404142434445464748495051525354555657585960616263646566676869707172737475767778798182838485868788899091929394959698991001011021031041051061081091101111131121141151161171181201211221231136[[#This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</v>
      </c>
      <c r="L40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Dominicanos]]+'[1]15-7-2023'!L39+'[1]16-7-2023 '!L39+'[1]17-7-2023 '!L39+'[1]18-7-2023  '!L39+'[1]19-7-2023  '!L39+'[1]20-7-2023   '!L39+'[1]21-7-2023'!L39+'[1]22-7-2023 '!L39+[1]!Tabla334567810111214131516181920212322242627252829303132333536373839404142434445464748495051525354555657585960616263646566676869707172737475767778798182838485868788899091929394959698991001011021031041051061081091101111131121141151161171181201211221231136[[#This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0</v>
      </c>
      <c r="M40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Asistencias]]+'[1]15-7-2023'!M39+'[1]16-7-2023 '!M39+'[1]17-7-2023 '!M39+'[1]18-7-2023  '!M39+'[1]19-7-2023  '!M39+'[1]20-7-2023   '!M39+'[1]21-7-2023'!M39+'[1]22-7-2023 '!M39+[1]!Tabla334567810111214131516181920212322242627252829303132333536373839404142434445464748495051525354555657585960616263646566676869707172737475767778798182838485868788899091929394959698991001011021031041051061081091101111131121141151161171181201211221231136[[#This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0</v>
      </c>
      <c r="N40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Beneficiados]]+'[1]15-7-2023'!N39+'[1]16-7-2023 '!N39+'[1]17-7-2023 '!N39+'[1]18-7-2023  '!N39+'[1]19-7-2023  '!N39+'[1]20-7-2023   '!N39+'[1]21-7-2023'!N39+'[1]22-7-2023 '!N39+[1]!Tabla334567810111214131516181920212322242627252829303132333536373839404142434445464748495051525354555657585960616263646566676869707172737475767778798182838485868788899091929394959698991001011021031041051061081091101111131121141151161171181201211221231136[[#This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40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1</v>
      </c>
    </row>
    <row r="41" spans="2:15" ht="49.5" customHeight="1" x14ac:dyDescent="0.25">
      <c r="B41" s="16" t="s">
        <v>51</v>
      </c>
      <c r="C41" s="16" t="s">
        <v>20</v>
      </c>
      <c r="D41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Preventivos]]+'[1]15-7-2023'!D40+'[1]16-7-2023 '!D40+'[1]17-7-2023 '!D40+'[1]18-7-2023  '!D40+'[1]19-7-2023  '!D40+'[1]20-7-2023   '!D40+'[1]21-7-2023'!D40+'[1]22-7-2023 '!D40+[1]!Tabla334567810111214131516181920212322242627252829303132333536373839404142434445464748495051525354555657585960616263646566676869707172737475767778798182838485868788899091929394959698991001011021031041051061081091101111131121141151161171181201211221231136[[#This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30</v>
      </c>
      <c r="E41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Requisadas]]+'[1]15-7-2023'!E40+'[1]16-7-2023 '!E40+'[1]17-7-2023 '!E40+'[1]18-7-2023  '!E40+'[1]19-7-2023  '!E40+'[1]20-7-2023   '!E40+'[1]21-7-2023'!E40+'[1]22-7-2023 '!E40+[1]!Tabla334567810111214131516181920212322242627252829303132333536373839404142434445464748495051525354555657585960616263646566676869707172737475767778798182838485868788899091929394959698991001011021031041051061081091101111131121141151161171181201211221231136[[#This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41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Retenidas]]+'[1]15-7-2023'!F40+'[1]16-7-2023 '!F40+'[1]17-7-2023 '!F40+'[1]18-7-2023  '!F40+'[1]19-7-2023  '!F40+'[1]20-7-2023   '!F40+'[1]21-7-2023'!F40+'[1]22-7-2023 '!F40+[1]!Tabla334567810111214131516181920212322242627252829303132333536373839404142434445464748495051525354555657585960616263646566676869707172737475767778798182838485868788899091929394959698991001011021031041051061081091101111131121141151161171181201211221231136[[#This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41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Requisados]]+'[1]15-7-2023'!G40+'[1]16-7-2023 '!G40+'[1]17-7-2023 '!G40+'[1]18-7-2023  '!G40+'[1]19-7-2023  '!G40+'[1]20-7-2023   '!G40+'[1]21-7-2023'!G40+'[1]22-7-2023 '!G40+[1]!Tabla334567810111214131516181920212322242627252829303132333536373839404142434445464748495051525354555657585960616263646566676869707172737475767778798182838485868788899091929394959698991001011021031041051061081091101111131121141151161171181201211221231136[[#This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41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Requisadas]]+'[1]15-7-2023'!H40+'[1]16-7-2023 '!H40+'[1]17-7-2023 '!H40+'[1]18-7-2023  '!H40+'[1]19-7-2023  '!H40+'[1]20-7-2023   '!H40+'[1]21-7-2023'!H40+'[1]22-7-2023 '!H40+[1]!Tabla334567810111214131516181920212322242627252829303132333536373839404142434445464748495051525354555657585960616263646566676869707172737475767778798182838485868788899091929394959698991001011021031041051061081091101111131121141151161171181201211221231136[[#This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41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Detenidas]]+'[1]15-7-2023'!I40+'[1]16-7-2023 '!I40+'[1]17-7-2023 '!I40+'[1]18-7-2023  '!I40+'[1]19-7-2023  '!I40+'[1]20-7-2023   '!I40+'[1]21-7-2023'!I40+'[1]22-7-2023 '!I40+[1]!Tabla334567810111214131516181920212322242627252829303132333536373839404142434445464748495051525354555657585960616263646566676869707172737475767778798182838485868788899091929394959698991001011021031041051061081091101111131121141151161171181201211221231136[[#This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41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Extranjeros]]+'[1]15-7-2023'!J40+'[1]16-7-2023 '!J40+'[1]17-7-2023 '!J40+'[1]18-7-2023  '!J40+'[1]19-7-2023  '!J40+'[1]20-7-2023   '!J40+'[1]21-7-2023'!J40+'[1]22-7-2023 '!J40+[1]!Tabla334567810111214131516181920212322242627252829303132333536373839404142434445464748495051525354555657585960616263646566676869707172737475767778798182838485868788899091929394959698991001011021031041051061081091101111131121141151161171181201211221231136[[#This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4</v>
      </c>
      <c r="K41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Asistencias]]+'[1]15-7-2023'!K40+'[1]16-7-2023 '!K40+'[1]17-7-2023 '!K40+'[1]18-7-2023  '!K40+'[1]19-7-2023  '!K40+'[1]20-7-2023   '!K40+'[1]21-7-2023'!K40+'[1]22-7-2023 '!K40+[1]!Tabla334567810111214131516181920212322242627252829303132333536373839404142434445464748495051525354555657585960616263646566676869707172737475767778798182838485868788899091929394959698991001011021031041051061081091101111131121141151161171181201211221231136[[#This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91</v>
      </c>
      <c r="L41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Dominicanos]]+'[1]15-7-2023'!L40+'[1]16-7-2023 '!L40+'[1]17-7-2023 '!L40+'[1]18-7-2023  '!L40+'[1]19-7-2023  '!L40+'[1]20-7-2023   '!L40+'[1]21-7-2023'!L40+'[1]22-7-2023 '!L40+[1]!Tabla334567810111214131516181920212322242627252829303132333536373839404142434445464748495051525354555657585960616263646566676869707172737475767778798182838485868788899091929394959698991001011021031041051061081091101111131121141151161171181201211221231136[[#This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14</v>
      </c>
      <c r="M41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Asistencias]]+'[1]15-7-2023'!M40+'[1]16-7-2023 '!M40+'[1]17-7-2023 '!M40+'[1]18-7-2023  '!M40+'[1]19-7-2023  '!M40+'[1]20-7-2023   '!M40+'[1]21-7-2023'!M40+'[1]22-7-2023 '!M40+[1]!Tabla334567810111214131516181920212322242627252829303132333536373839404142434445464748495051525354555657585960616263646566676869707172737475767778798182838485868788899091929394959698991001011021031041051061081091101111131121141151161171181201211221231136[[#This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520</v>
      </c>
      <c r="N41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Beneficiados]]+'[1]15-7-2023'!N40+'[1]16-7-2023 '!N40+'[1]17-7-2023 '!N40+'[1]18-7-2023  '!N40+'[1]19-7-2023  '!N40+'[1]20-7-2023   '!N40+'[1]21-7-2023'!N40+'[1]22-7-2023 '!N40+[1]!Tabla334567810111214131516181920212322242627252829303132333536373839404142434445464748495051525354555657585960616263646566676869707172737475767778798182838485868788899091929394959698991001011021031041051061081091101111131121141151161171181201211221231136[[#This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41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611</v>
      </c>
    </row>
    <row r="42" spans="2:15" ht="103.5" customHeight="1" x14ac:dyDescent="0.25">
      <c r="B42" s="21" t="s">
        <v>52</v>
      </c>
      <c r="C42" s="16" t="s">
        <v>20</v>
      </c>
      <c r="D42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Preventivos]]+'[1]15-7-2023'!D41+'[1]16-7-2023 '!D41+'[1]17-7-2023 '!D41+'[1]18-7-2023  '!D41+'[1]19-7-2023  '!D41+'[1]20-7-2023   '!D41+'[1]21-7-2023'!D41+'[1]22-7-2023 '!D41+[1]!Tabla334567810111214131516181920212322242627252829303132333536373839404142434445464748495051525354555657585960616263646566676869707172737475767778798182838485868788899091929394959698991001011021031041051061081091101111131121141151161171181201211221231136[[#This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235</v>
      </c>
      <c r="E42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Requisadas]]+'[1]15-7-2023'!E41+'[1]16-7-2023 '!E41+'[1]17-7-2023 '!E41+'[1]18-7-2023  '!E41+'[1]19-7-2023  '!E41+'[1]20-7-2023   '!E41+'[1]21-7-2023'!E41+'[1]22-7-2023 '!E41+[1]!Tabla334567810111214131516181920212322242627252829303132333536373839404142434445464748495051525354555657585960616263646566676869707172737475767778798182838485868788899091929394959698991001011021031041051061081091101111131121141151161171181201211221231136[[#This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42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Retenidas]]+'[1]15-7-2023'!F41+'[1]16-7-2023 '!F41+'[1]17-7-2023 '!F41+'[1]18-7-2023  '!F41+'[1]19-7-2023  '!F41+'[1]20-7-2023   '!F41+'[1]21-7-2023'!F41+'[1]22-7-2023 '!F41+[1]!Tabla334567810111214131516181920212322242627252829303132333536373839404142434445464748495051525354555657585960616263646566676869707172737475767778798182838485868788899091929394959698991001011021031041051061081091101111131121141151161171181201211221231136[[#This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42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Requisados]]+'[1]15-7-2023'!G41+'[1]16-7-2023 '!G41+'[1]17-7-2023 '!G41+'[1]18-7-2023  '!G41+'[1]19-7-2023  '!G41+'[1]20-7-2023   '!G41+'[1]21-7-2023'!G41+'[1]22-7-2023 '!G41+[1]!Tabla334567810111214131516181920212322242627252829303132333536373839404142434445464748495051525354555657585960616263646566676869707172737475767778798182838485868788899091929394959698991001011021031041051061081091101111131121141151161171181201211221231136[[#This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42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Requisadas]]+'[1]15-7-2023'!H41+'[1]16-7-2023 '!H41+'[1]17-7-2023 '!H41+'[1]18-7-2023  '!H41+'[1]19-7-2023  '!H41+'[1]20-7-2023   '!H41+'[1]21-7-2023'!H41+'[1]22-7-2023 '!H41+[1]!Tabla334567810111214131516181920212322242627252829303132333536373839404142434445464748495051525354555657585960616263646566676869707172737475767778798182838485868788899091929394959698991001011021031041051061081091101111131121141151161171181201211221231136[[#This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42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Detenidas]]+'[1]15-7-2023'!I41+'[1]16-7-2023 '!I41+'[1]17-7-2023 '!I41+'[1]18-7-2023  '!I41+'[1]19-7-2023  '!I41+'[1]20-7-2023   '!I41+'[1]21-7-2023'!I41+'[1]22-7-2023 '!I41+[1]!Tabla334567810111214131516181920212322242627252829303132333536373839404142434445464748495051525354555657585960616263646566676869707172737475767778798182838485868788899091929394959698991001011021031041051061081091101111131121141151161171181201211221231136[[#This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42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Extranjeros]]+'[1]15-7-2023'!J41+'[1]16-7-2023 '!J41+'[1]17-7-2023 '!J41+'[1]18-7-2023  '!J41+'[1]19-7-2023  '!J41+'[1]20-7-2023   '!J41+'[1]21-7-2023'!J41+'[1]22-7-2023 '!J41+[1]!Tabla334567810111214131516181920212322242627252829303132333536373839404142434445464748495051525354555657585960616263646566676869707172737475767778798182838485868788899091929394959698991001011021031041051061081091101111131121141151161171181201211221231136[[#This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0</v>
      </c>
      <c r="K42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Asistencias]]+'[1]15-7-2023'!K41+'[1]16-7-2023 '!K41+'[1]17-7-2023 '!K41+'[1]18-7-2023  '!K41+'[1]19-7-2023  '!K41+'[1]20-7-2023   '!K41+'[1]21-7-2023'!K41+'[1]22-7-2023 '!K41+[1]!Tabla334567810111214131516181920212322242627252829303132333536373839404142434445464748495051525354555657585960616263646566676869707172737475767778798182838485868788899091929394959698991001011021031041051061081091101111131121141151161171181201211221231136[[#This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0</v>
      </c>
      <c r="L42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Dominicanos]]+'[1]15-7-2023'!L41+'[1]16-7-2023 '!L41+'[1]17-7-2023 '!L41+'[1]18-7-2023  '!L41+'[1]19-7-2023  '!L41+'[1]20-7-2023   '!L41+'[1]21-7-2023'!L41+'[1]22-7-2023 '!L41+[1]!Tabla334567810111214131516181920212322242627252829303132333536373839404142434445464748495051525354555657585960616263646566676869707172737475767778798182838485868788899091929394959698991001011021031041051061081091101111131121141151161171181201211221231136[[#This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0</v>
      </c>
      <c r="M42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Asistencias]]+'[1]15-7-2023'!M41+'[1]16-7-2023 '!M41+'[1]17-7-2023 '!M41+'[1]18-7-2023  '!M41+'[1]19-7-2023  '!M41+'[1]20-7-2023   '!M41+'[1]21-7-2023'!M41+'[1]22-7-2023 '!M41+[1]!Tabla334567810111214131516181920212322242627252829303132333536373839404142434445464748495051525354555657585960616263646566676869707172737475767778798182838485868788899091929394959698991001011021031041051061081091101111131121141151161171181201211221231136[[#This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0</v>
      </c>
      <c r="N42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Beneficiados]]+'[1]15-7-2023'!N41+'[1]16-7-2023 '!N41+'[1]17-7-2023 '!N41+'[1]18-7-2023  '!N41+'[1]19-7-2023  '!N41+'[1]20-7-2023   '!N41+'[1]21-7-2023'!N41+'[1]22-7-2023 '!N41+[1]!Tabla334567810111214131516181920212322242627252829303132333536373839404142434445464748495051525354555657585960616263646566676869707172737475767778798182838485868788899091929394959698991001011021031041051061081091101111131121141151161171181201211221231136[[#This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42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0</v>
      </c>
    </row>
    <row r="43" spans="2:15" ht="123" x14ac:dyDescent="0.25">
      <c r="B43" s="13" t="s">
        <v>53</v>
      </c>
      <c r="C43" s="13"/>
      <c r="D43" s="14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Preventivos]]+'[1]15-7-2023'!D42+'[1]16-7-2023 '!D42+'[1]17-7-2023 '!D42+'[1]18-7-2023  '!D42+'[1]19-7-2023  '!D42+'[1]20-7-2023   '!D42+'[1]21-7-2023'!D42+'[1]22-7-2023 '!D42+[1]!Tabla334567810111214131516181920212322242627252829303132333536373839404142434445464748495051525354555657585960616263646566676869707172737475767778798182838485868788899091929394959698991001011021031041051061081091101111131121141151161171181201211221231136[[#This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347</v>
      </c>
      <c r="E43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Requisadas]]+'[1]15-7-2023'!E42+'[1]16-7-2023 '!E42+'[1]17-7-2023 '!E42+'[1]18-7-2023  '!E42+'[1]19-7-2023  '!E42+'[1]20-7-2023   '!E42+'[1]21-7-2023'!E42+'[1]22-7-2023 '!E42+[1]!Tabla334567810111214131516181920212322242627252829303132333536373839404142434445464748495051525354555657585960616263646566676869707172737475767778798182838485868788899091929394959698991001011021031041051061081091101111131121141151161171181201211221231136[[#This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362</v>
      </c>
      <c r="F43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Retenidas]]+'[1]15-7-2023'!F42+'[1]16-7-2023 '!F42+'[1]17-7-2023 '!F42+'[1]18-7-2023  '!F42+'[1]19-7-2023  '!F42+'[1]20-7-2023   '!F42+'[1]21-7-2023'!F42+'[1]22-7-2023 '!F42+[1]!Tabla334567810111214131516181920212322242627252829303132333536373839404142434445464748495051525354555657585960616263646566676869707172737475767778798182838485868788899091929394959698991001011021031041051061081091101111131121141151161171181201211221231136[[#This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9</v>
      </c>
      <c r="G43" s="14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Requisados]]+'[1]15-7-2023'!G42+'[1]16-7-2023 '!G42+'[1]17-7-2023 '!G42+'[1]18-7-2023  '!G42+'[1]19-7-2023  '!G42+'[1]20-7-2023   '!G42+'[1]21-7-2023'!G42+'[1]22-7-2023 '!G42+[1]!Tabla334567810111214131516181920212322242627252829303132333536373839404142434445464748495051525354555657585960616263646566676869707172737475767778798182838485868788899091929394959698991001011021031041051061081091101111131121141151161171181201211221231136[[#This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1195</v>
      </c>
      <c r="H43" s="14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Requisadas]]+'[1]15-7-2023'!H42+'[1]16-7-2023 '!H42+'[1]17-7-2023 '!H42+'[1]18-7-2023  '!H42+'[1]19-7-2023  '!H42+'[1]20-7-2023   '!H42+'[1]21-7-2023'!H42+'[1]22-7-2023 '!H42+[1]!Tabla334567810111214131516181920212322242627252829303132333536373839404142434445464748495051525354555657585960616263646566676869707172737475767778798182838485868788899091929394959698991001011021031041051061081091101111131121141151161171181201211221231136[[#This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1816</v>
      </c>
      <c r="I43" s="14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Detenidas]]+'[1]15-7-2023'!I42+'[1]16-7-2023 '!I42+'[1]17-7-2023 '!I42+'[1]18-7-2023  '!I42+'[1]19-7-2023  '!I42+'[1]20-7-2023   '!I42+'[1]21-7-2023'!I42+'[1]22-7-2023 '!I42+[1]!Tabla334567810111214131516181920212322242627252829303132333536373839404142434445464748495051525354555657585960616263646566676869707172737475767778798182838485868788899091929394959698991001011021031041051061081091101111131121141151161171181201211221231136[[#This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73</v>
      </c>
      <c r="J43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Extranjeros]]+'[1]15-7-2023'!J42+'[1]16-7-2023 '!J42+'[1]17-7-2023 '!J42+'[1]18-7-2023  '!J42+'[1]19-7-2023  '!J42+'[1]20-7-2023   '!J42+'[1]21-7-2023'!J42+'[1]22-7-2023 '!J42+[1]!Tabla334567810111214131516181920212322242627252829303132333536373839404142434445464748495051525354555657585960616263646566676869707172737475767778798182838485868788899091929394959698991001011021031041051061081091101111131121141151161171181201211221231136[[#This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25154</v>
      </c>
      <c r="K43" s="14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Asistencias]]+'[1]15-7-2023'!K42+'[1]16-7-2023 '!K42+'[1]17-7-2023 '!K42+'[1]18-7-2023  '!K42+'[1]19-7-2023  '!K42+'[1]20-7-2023   '!K42+'[1]21-7-2023'!K42+'[1]22-7-2023 '!K42+[1]!Tabla334567810111214131516181920212322242627252829303132333536373839404142434445464748495051525354555657585960616263646566676869707172737475767778798182838485868788899091929394959698991001011021031041051061081091101111131121141151161171181201211221231136[[#This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36940</v>
      </c>
      <c r="L43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Dominicanos]]+'[1]15-7-2023'!L42+'[1]16-7-2023 '!L42+'[1]17-7-2023 '!L42+'[1]18-7-2023  '!L42+'[1]19-7-2023  '!L42+'[1]20-7-2023   '!L42+'[1]21-7-2023'!L42+'[1]22-7-2023 '!L42+[1]!Tabla334567810111214131516181920212322242627252829303132333536373839404142434445464748495051525354555657585960616263646566676869707172737475767778798182838485868788899091929394959698991001011021031041051061081091101111131121141151161171181201211221231136[[#This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73</v>
      </c>
      <c r="M43" s="14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Asistencias]]+'[1]15-7-2023'!M42+'[1]16-7-2023 '!M42+'[1]17-7-2023 '!M42+'[1]18-7-2023  '!M42+'[1]19-7-2023  '!M42+'[1]20-7-2023   '!M42+'[1]21-7-2023'!M42+'[1]22-7-2023 '!M42+[1]!Tabla334567810111214131516181920212322242627252829303132333536373839404142434445464748495051525354555657585960616263646566676869707172737475767778798182838485868788899091929394959698991001011021031041051061081091101111131121141151161171181201211221231136[[#This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2216</v>
      </c>
      <c r="N43" s="14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Beneficiados]]+'[1]15-7-2023'!N42+'[1]16-7-2023 '!N42+'[1]17-7-2023 '!N42+'[1]18-7-2023  '!N42+'[1]19-7-2023  '!N42+'[1]20-7-2023   '!N42+'[1]21-7-2023'!N42+'[1]22-7-2023 '!N42+[1]!Tabla334567810111214131516181920212322242627252829303132333536373839404142434445464748495051525354555657585960616263646566676869707172737475767778798182838485868788899091929394959698991001011021031041051061081091101111131121141151161171181201211221231136[[#This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162724</v>
      </c>
      <c r="O43" s="14">
        <f t="shared" ref="O43" si="4">SUM(O44+O45+O46+O47+O48+O49)</f>
        <v>201880</v>
      </c>
    </row>
    <row r="44" spans="2:15" ht="49.5" customHeight="1" x14ac:dyDescent="0.25">
      <c r="B44" s="16" t="s">
        <v>54</v>
      </c>
      <c r="C44" s="16" t="s">
        <v>20</v>
      </c>
      <c r="D44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Preventivos]]+'[1]15-7-2023'!D43+'[1]16-7-2023 '!D43+'[1]17-7-2023 '!D43+'[1]18-7-2023  '!D43+'[1]19-7-2023  '!D43+'[1]20-7-2023   '!D43+'[1]21-7-2023'!D43+'[1]22-7-2023 '!D43+[1]!Tabla334567810111214131516181920212322242627252829303132333536373839404142434445464748495051525354555657585960616263646566676869707172737475767778798182838485868788899091929394959698991001011021031041051061081091101111131121141151161171181201211221231136[[#This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80</v>
      </c>
      <c r="E44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Requisadas]]+'[1]15-7-2023'!E43+'[1]16-7-2023 '!E43+'[1]17-7-2023 '!E43+'[1]18-7-2023  '!E43+'[1]19-7-2023  '!E43+'[1]20-7-2023   '!E43+'[1]21-7-2023'!E43+'[1]22-7-2023 '!E43+[1]!Tabla334567810111214131516181920212322242627252829303132333536373839404142434445464748495051525354555657585960616263646566676869707172737475767778798182838485868788899091929394959698991001011021031041051061081091101111131121141151161171181201211221231136[[#This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163</v>
      </c>
      <c r="F44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Retenidas]]+'[1]15-7-2023'!F43+'[1]16-7-2023 '!F43+'[1]17-7-2023 '!F43+'[1]18-7-2023  '!F43+'[1]19-7-2023  '!F43+'[1]20-7-2023   '!F43+'[1]21-7-2023'!F43+'[1]22-7-2023 '!F43+[1]!Tabla334567810111214131516181920212322242627252829303132333536373839404142434445464748495051525354555657585960616263646566676869707172737475767778798182838485868788899091929394959698991001011021031041051061081091101111131121141151161171181201211221231136[[#This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6</v>
      </c>
      <c r="G44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Requisados]]+'[1]15-7-2023'!G43+'[1]16-7-2023 '!G43+'[1]17-7-2023 '!G43+'[1]18-7-2023  '!G43+'[1]19-7-2023  '!G43+'[1]20-7-2023   '!G43+'[1]21-7-2023'!G43+'[1]22-7-2023 '!G43+[1]!Tabla334567810111214131516181920212322242627252829303132333536373839404142434445464748495051525354555657585960616263646566676869707172737475767778798182838485868788899091929394959698991001011021031041051061081091101111131121141151161171181201211221231136[[#This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637</v>
      </c>
      <c r="H44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Requisadas]]+'[1]15-7-2023'!H43+'[1]16-7-2023 '!H43+'[1]17-7-2023 '!H43+'[1]18-7-2023  '!H43+'[1]19-7-2023  '!H43+'[1]20-7-2023   '!H43+'[1]21-7-2023'!H43+'[1]22-7-2023 '!H43+[1]!Tabla334567810111214131516181920212322242627252829303132333536373839404142434445464748495051525354555657585960616263646566676869707172737475767778798182838485868788899091929394959698991001011021031041051061081091101111131121141151161171181201211221231136[[#This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948</v>
      </c>
      <c r="I44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Detenidas]]+'[1]15-7-2023'!I43+'[1]16-7-2023 '!I43+'[1]17-7-2023 '!I43+'[1]18-7-2023  '!I43+'[1]19-7-2023  '!I43+'[1]20-7-2023   '!I43+'[1]21-7-2023'!I43+'[1]22-7-2023 '!I43+[1]!Tabla334567810111214131516181920212322242627252829303132333536373839404142434445464748495051525354555657585960616263646566676869707172737475767778798182838485868788899091929394959698991001011021031041051061081091101111131121141151161171181201211221231136[[#This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36</v>
      </c>
      <c r="J44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Extranjeros]]+'[1]15-7-2023'!J43+'[1]16-7-2023 '!J43+'[1]17-7-2023 '!J43+'[1]18-7-2023  '!J43+'[1]19-7-2023  '!J43+'[1]20-7-2023   '!J43+'[1]21-7-2023'!J43+'[1]22-7-2023 '!J43+[1]!Tabla334567810111214131516181920212322242627252829303132333536373839404142434445464748495051525354555657585960616263646566676869707172737475767778798182838485868788899091929394959698991001011021031041051061081091101111131121141151161171181201211221231136[[#This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17129</v>
      </c>
      <c r="K44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Asistencias]]+'[1]15-7-2023'!K43+'[1]16-7-2023 '!K43+'[1]17-7-2023 '!K43+'[1]18-7-2023  '!K43+'[1]19-7-2023  '!K43+'[1]20-7-2023   '!K43+'[1]21-7-2023'!K43+'[1]22-7-2023 '!K43+[1]!Tabla334567810111214131516181920212322242627252829303132333536373839404142434445464748495051525354555657585960616263646566676869707172737475767778798182838485868788899091929394959698991001011021031041051061081091101111131121141151161171181201211221231136[[#This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18140</v>
      </c>
      <c r="L44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Dominicanos]]+'[1]15-7-2023'!L43+'[1]16-7-2023 '!L43+'[1]17-7-2023 '!L43+'[1]18-7-2023  '!L43+'[1]19-7-2023  '!L43+'[1]20-7-2023   '!L43+'[1]21-7-2023'!L43+'[1]22-7-2023 '!L43+[1]!Tabla334567810111214131516181920212322242627252829303132333536373839404142434445464748495051525354555657585960616263646566676869707172737475767778798182838485868788899091929394959698991001011021031041051061081091101111131121141151161171181201211221231136[[#This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2</v>
      </c>
      <c r="M44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Asistencias]]+'[1]15-7-2023'!M43+'[1]16-7-2023 '!M43+'[1]17-7-2023 '!M43+'[1]18-7-2023  '!M43+'[1]19-7-2023  '!M43+'[1]20-7-2023   '!M43+'[1]21-7-2023'!M43+'[1]22-7-2023 '!M43+[1]!Tabla334567810111214131516181920212322242627252829303132333536373839404142434445464748495051525354555657585960616263646566676869707172737475767778798182838485868788899091929394959698991001011021031041051061081091101111131121141151161171181201211221231136[[#This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2</v>
      </c>
      <c r="N44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Beneficiados]]+'[1]15-7-2023'!N43+'[1]16-7-2023 '!N43+'[1]17-7-2023 '!N43+'[1]18-7-2023  '!N43+'[1]19-7-2023  '!N43+'[1]20-7-2023   '!N43+'[1]21-7-2023'!N43+'[1]22-7-2023 '!N43+[1]!Tabla334567810111214131516181920212322242627252829303132333536373839404142434445464748495051525354555657585960616263646566676869707172737475767778798182838485868788899091929394959698991001011021031041051061081091101111131121141151161171181201211221231136[[#This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162724</v>
      </c>
      <c r="O44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180866</v>
      </c>
    </row>
    <row r="45" spans="2:15" ht="49.5" customHeight="1" x14ac:dyDescent="0.25">
      <c r="B45" s="16" t="s">
        <v>55</v>
      </c>
      <c r="C45" s="16" t="s">
        <v>20</v>
      </c>
      <c r="D45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Preventivos]]+'[1]15-7-2023'!D44+'[1]16-7-2023 '!D44+'[1]17-7-2023 '!D44+'[1]18-7-2023  '!D44+'[1]19-7-2023  '!D44+'[1]20-7-2023   '!D44+'[1]21-7-2023'!D44+'[1]22-7-2023 '!D44+[1]!Tabla334567810111214131516181920212322242627252829303132333536373839404142434445464748495051525354555657585960616263646566676869707172737475767778798182838485868788899091929394959698991001011021031041051061081091101111131121141151161171181201211221231136[[#This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76</v>
      </c>
      <c r="E45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Requisadas]]+'[1]15-7-2023'!E44+'[1]16-7-2023 '!E44+'[1]17-7-2023 '!E44+'[1]18-7-2023  '!E44+'[1]19-7-2023  '!E44+'[1]20-7-2023   '!E44+'[1]21-7-2023'!E44+'[1]22-7-2023 '!E44+[1]!Tabla334567810111214131516181920212322242627252829303132333536373839404142434445464748495051525354555657585960616263646566676869707172737475767778798182838485868788899091929394959698991001011021031041051061081091101111131121141151161171181201211221231136[[#This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45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Retenidas]]+'[1]15-7-2023'!F44+'[1]16-7-2023 '!F44+'[1]17-7-2023 '!F44+'[1]18-7-2023  '!F44+'[1]19-7-2023  '!F44+'[1]20-7-2023   '!F44+'[1]21-7-2023'!F44+'[1]22-7-2023 '!F44+[1]!Tabla334567810111214131516181920212322242627252829303132333536373839404142434445464748495051525354555657585960616263646566676869707172737475767778798182838485868788899091929394959698991001011021031041051061081091101111131121141151161171181201211221231136[[#This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45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Requisados]]+'[1]15-7-2023'!G44+'[1]16-7-2023 '!G44+'[1]17-7-2023 '!G44+'[1]18-7-2023  '!G44+'[1]19-7-2023  '!G44+'[1]20-7-2023   '!G44+'[1]21-7-2023'!G44+'[1]22-7-2023 '!G44+[1]!Tabla334567810111214131516181920212322242627252829303132333536373839404142434445464748495051525354555657585960616263646566676869707172737475767778798182838485868788899091929394959698991001011021031041051061081091101111131121141151161171181201211221231136[[#This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45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Requisadas]]+'[1]15-7-2023'!H44+'[1]16-7-2023 '!H44+'[1]17-7-2023 '!H44+'[1]18-7-2023  '!H44+'[1]19-7-2023  '!H44+'[1]20-7-2023   '!H44+'[1]21-7-2023'!H44+'[1]22-7-2023 '!H44+[1]!Tabla334567810111214131516181920212322242627252829303132333536373839404142434445464748495051525354555657585960616263646566676869707172737475767778798182838485868788899091929394959698991001011021031041051061081091101111131121141151161171181201211221231136[[#This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45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Detenidas]]+'[1]15-7-2023'!I44+'[1]16-7-2023 '!I44+'[1]17-7-2023 '!I44+'[1]18-7-2023  '!I44+'[1]19-7-2023  '!I44+'[1]20-7-2023   '!I44+'[1]21-7-2023'!I44+'[1]22-7-2023 '!I44+[1]!Tabla334567810111214131516181920212322242627252829303132333536373839404142434445464748495051525354555657585960616263646566676869707172737475767778798182838485868788899091929394959698991001011021031041051061081091101111131121141151161171181201211221231136[[#This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1</v>
      </c>
      <c r="J45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Extranjeros]]+'[1]15-7-2023'!J44+'[1]16-7-2023 '!J44+'[1]17-7-2023 '!J44+'[1]18-7-2023  '!J44+'[1]19-7-2023  '!J44+'[1]20-7-2023   '!J44+'[1]21-7-2023'!J44+'[1]22-7-2023 '!J44+[1]!Tabla334567810111214131516181920212322242627252829303132333536373839404142434445464748495051525354555657585960616263646566676869707172737475767778798182838485868788899091929394959698991001011021031041051061081091101111131121141151161171181201211221231136[[#This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58</v>
      </c>
      <c r="K45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Asistencias]]+'[1]15-7-2023'!K44+'[1]16-7-2023 '!K44+'[1]17-7-2023 '!K44+'[1]18-7-2023  '!K44+'[1]19-7-2023  '!K44+'[1]20-7-2023   '!K44+'[1]21-7-2023'!K44+'[1]22-7-2023 '!K44+[1]!Tabla334567810111214131516181920212322242627252829303132333536373839404142434445464748495051525354555657585960616263646566676869707172737475767778798182838485868788899091929394959698991001011021031041051061081091101111131121141151161171181201211221231136[[#This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2108</v>
      </c>
      <c r="L45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Dominicanos]]+'[1]15-7-2023'!L44+'[1]16-7-2023 '!L44+'[1]17-7-2023 '!L44+'[1]18-7-2023  '!L44+'[1]19-7-2023  '!L44+'[1]20-7-2023   '!L44+'[1]21-7-2023'!L44+'[1]22-7-2023 '!L44+[1]!Tabla334567810111214131516181920212322242627252829303132333536373839404142434445464748495051525354555657585960616263646566676869707172737475767778798182838485868788899091929394959698991001011021031041051061081091101111131121141151161171181201211221231136[[#This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0</v>
      </c>
      <c r="M45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Asistencias]]+'[1]15-7-2023'!M44+'[1]16-7-2023 '!M44+'[1]17-7-2023 '!M44+'[1]18-7-2023  '!M44+'[1]19-7-2023  '!M44+'[1]20-7-2023   '!M44+'[1]21-7-2023'!M44+'[1]22-7-2023 '!M44+[1]!Tabla334567810111214131516181920212322242627252829303132333536373839404142434445464748495051525354555657585960616263646566676869707172737475767778798182838485868788899091929394959698991001011021031041051061081091101111131121141151161171181201211221231136[[#This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0</v>
      </c>
      <c r="N45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Beneficiados]]+'[1]15-7-2023'!N44+'[1]16-7-2023 '!N44+'[1]17-7-2023 '!N44+'[1]18-7-2023  '!N44+'[1]19-7-2023  '!N44+'[1]20-7-2023   '!N44+'[1]21-7-2023'!N44+'[1]22-7-2023 '!N44+[1]!Tabla334567810111214131516181920212322242627252829303132333536373839404142434445464748495051525354555657585960616263646566676869707172737475767778798182838485868788899091929394959698991001011021031041051061081091101111131121141151161171181201211221231136[[#This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45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2108</v>
      </c>
    </row>
    <row r="46" spans="2:15" ht="49.5" customHeight="1" x14ac:dyDescent="0.25">
      <c r="B46" s="16" t="s">
        <v>56</v>
      </c>
      <c r="C46" s="16" t="s">
        <v>20</v>
      </c>
      <c r="D46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Preventivos]]+'[1]15-7-2023'!D45+'[1]16-7-2023 '!D45+'[1]17-7-2023 '!D45+'[1]18-7-2023  '!D45+'[1]19-7-2023  '!D45+'[1]20-7-2023   '!D45+'[1]21-7-2023'!D45+'[1]22-7-2023 '!D45+[1]!Tabla334567810111214131516181920212322242627252829303132333536373839404142434445464748495051525354555657585960616263646566676869707172737475767778798182838485868788899091929394959698991001011021031041051061081091101111131121141151161171181201211221231136[[#This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34</v>
      </c>
      <c r="E46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Requisadas]]+'[1]15-7-2023'!E45+'[1]16-7-2023 '!E45+'[1]17-7-2023 '!E45+'[1]18-7-2023  '!E45+'[1]19-7-2023  '!E45+'[1]20-7-2023   '!E45+'[1]21-7-2023'!E45+'[1]22-7-2023 '!E45+[1]!Tabla334567810111214131516181920212322242627252829303132333536373839404142434445464748495051525354555657585960616263646566676869707172737475767778798182838485868788899091929394959698991001011021031041051061081091101111131121141151161171181201211221231136[[#This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41</v>
      </c>
      <c r="F46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Retenidas]]+'[1]15-7-2023'!F45+'[1]16-7-2023 '!F45+'[1]17-7-2023 '!F45+'[1]18-7-2023  '!F45+'[1]19-7-2023  '!F45+'[1]20-7-2023   '!F45+'[1]21-7-2023'!F45+'[1]22-7-2023 '!F45+[1]!Tabla334567810111214131516181920212322242627252829303132333536373839404142434445464748495051525354555657585960616263646566676869707172737475767778798182838485868788899091929394959698991001011021031041051061081091101111131121141151161171181201211221231136[[#This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46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Requisados]]+'[1]15-7-2023'!G45+'[1]16-7-2023 '!G45+'[1]17-7-2023 '!G45+'[1]18-7-2023  '!G45+'[1]19-7-2023  '!G45+'[1]20-7-2023   '!G45+'[1]21-7-2023'!G45+'[1]22-7-2023 '!G45+[1]!Tabla334567810111214131516181920212322242627252829303132333536373839404142434445464748495051525354555657585960616263646566676869707172737475767778798182838485868788899091929394959698991001011021031041051061081091101111131121141151161171181201211221231136[[#This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393</v>
      </c>
      <c r="H46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Requisadas]]+'[1]15-7-2023'!H45+'[1]16-7-2023 '!H45+'[1]17-7-2023 '!H45+'[1]18-7-2023  '!H45+'[1]19-7-2023  '!H45+'[1]20-7-2023   '!H45+'[1]21-7-2023'!H45+'[1]22-7-2023 '!H45+[1]!Tabla334567810111214131516181920212322242627252829303132333536373839404142434445464748495051525354555657585960616263646566676869707172737475767778798182838485868788899091929394959698991001011021031041051061081091101111131121141151161171181201211221231136[[#This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500</v>
      </c>
      <c r="I46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Detenidas]]+'[1]15-7-2023'!I45+'[1]16-7-2023 '!I45+'[1]17-7-2023 '!I45+'[1]18-7-2023  '!I45+'[1]19-7-2023  '!I45+'[1]20-7-2023   '!I45+'[1]21-7-2023'!I45+'[1]22-7-2023 '!I45+[1]!Tabla334567810111214131516181920212322242627252829303132333536373839404142434445464748495051525354555657585960616263646566676869707172737475767778798182838485868788899091929394959698991001011021031041051061081091101111131121141151161171181201211221231136[[#This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6</v>
      </c>
      <c r="J46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Extranjeros]]+'[1]15-7-2023'!J45+'[1]16-7-2023 '!J45+'[1]17-7-2023 '!J45+'[1]18-7-2023  '!J45+'[1]19-7-2023  '!J45+'[1]20-7-2023   '!J45+'[1]21-7-2023'!J45+'[1]22-7-2023 '!J45+[1]!Tabla334567810111214131516181920212322242627252829303132333536373839404142434445464748495051525354555657585960616263646566676869707172737475767778798182838485868788899091929394959698991001011021031041051061081091101111131121141151161171181201211221231136[[#This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41</v>
      </c>
      <c r="K46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Asistencias]]+'[1]15-7-2023'!K45+'[1]16-7-2023 '!K45+'[1]17-7-2023 '!K45+'[1]18-7-2023  '!K45+'[1]19-7-2023  '!K45+'[1]20-7-2023   '!K45+'[1]21-7-2023'!K45+'[1]22-7-2023 '!K45+[1]!Tabla334567810111214131516181920212322242627252829303132333536373839404142434445464748495051525354555657585960616263646566676869707172737475767778798182838485868788899091929394959698991001011021031041051061081091101111131121141151161171181201211221231136[[#This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665</v>
      </c>
      <c r="L46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Dominicanos]]+'[1]15-7-2023'!L45+'[1]16-7-2023 '!L45+'[1]17-7-2023 '!L45+'[1]18-7-2023  '!L45+'[1]19-7-2023  '!L45+'[1]20-7-2023   '!L45+'[1]21-7-2023'!L45+'[1]22-7-2023 '!L45+[1]!Tabla334567810111214131516181920212322242627252829303132333536373839404142434445464748495051525354555657585960616263646566676869707172737475767778798182838485868788899091929394959698991001011021031041051061081091101111131121141151161171181201211221231136[[#This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6</v>
      </c>
      <c r="M46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Asistencias]]+'[1]15-7-2023'!M45+'[1]16-7-2023 '!M45+'[1]17-7-2023 '!M45+'[1]18-7-2023  '!M45+'[1]19-7-2023  '!M45+'[1]20-7-2023   '!M45+'[1]21-7-2023'!M45+'[1]22-7-2023 '!M45+[1]!Tabla334567810111214131516181920212322242627252829303132333536373839404142434445464748495051525354555657585960616263646566676869707172737475767778798182838485868788899091929394959698991001011021031041051061081091101111131121141151161171181201211221231136[[#This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101</v>
      </c>
      <c r="N46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Beneficiados]]+'[1]15-7-2023'!N45+'[1]16-7-2023 '!N45+'[1]17-7-2023 '!N45+'[1]18-7-2023  '!N45+'[1]19-7-2023  '!N45+'[1]20-7-2023   '!N45+'[1]21-7-2023'!N45+'[1]22-7-2023 '!N45+[1]!Tabla334567810111214131516181920212322242627252829303132333536373839404142434445464748495051525354555657585960616263646566676869707172737475767778798182838485868788899091929394959698991001011021031041051061081091101111131121141151161171181201211221231136[[#This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46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766</v>
      </c>
    </row>
    <row r="47" spans="2:15" ht="49.5" customHeight="1" x14ac:dyDescent="0.25">
      <c r="B47" s="16" t="s">
        <v>57</v>
      </c>
      <c r="C47" s="16" t="s">
        <v>20</v>
      </c>
      <c r="D47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Preventivos]]+'[1]15-7-2023'!D46+'[1]16-7-2023 '!D46+'[1]17-7-2023 '!D46+'[1]18-7-2023  '!D46+'[1]19-7-2023  '!D46+'[1]20-7-2023   '!D46+'[1]21-7-2023'!D46+'[1]22-7-2023 '!D46+[1]!Tabla334567810111214131516181920212322242627252829303132333536373839404142434445464748495051525354555657585960616263646566676869707172737475767778798182838485868788899091929394959698991001011021031041051061081091101111131121141151161171181201211221231136[[#This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10</v>
      </c>
      <c r="E47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Requisadas]]+'[1]15-7-2023'!E46+'[1]16-7-2023 '!E46+'[1]17-7-2023 '!E46+'[1]18-7-2023  '!E46+'[1]19-7-2023  '!E46+'[1]20-7-2023   '!E46+'[1]21-7-2023'!E46+'[1]22-7-2023 '!E46+[1]!Tabla334567810111214131516181920212322242627252829303132333536373839404142434445464748495051525354555657585960616263646566676869707172737475767778798182838485868788899091929394959698991001011021031041051061081091101111131121141151161171181201211221231136[[#This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47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Retenidas]]+'[1]15-7-2023'!F46+'[1]16-7-2023 '!F46+'[1]17-7-2023 '!F46+'[1]18-7-2023  '!F46+'[1]19-7-2023  '!F46+'[1]20-7-2023   '!F46+'[1]21-7-2023'!F46+'[1]22-7-2023 '!F46+[1]!Tabla334567810111214131516181920212322242627252829303132333536373839404142434445464748495051525354555657585960616263646566676869707172737475767778798182838485868788899091929394959698991001011021031041051061081091101111131121141151161171181201211221231136[[#This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47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Requisados]]+'[1]15-7-2023'!G46+'[1]16-7-2023 '!G46+'[1]17-7-2023 '!G46+'[1]18-7-2023  '!G46+'[1]19-7-2023  '!G46+'[1]20-7-2023   '!G46+'[1]21-7-2023'!G46+'[1]22-7-2023 '!G46+[1]!Tabla334567810111214131516181920212322242627252829303132333536373839404142434445464748495051525354555657585960616263646566676869707172737475767778798182838485868788899091929394959698991001011021031041051061081091101111131121141151161171181201211221231136[[#This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47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Requisadas]]+'[1]15-7-2023'!H46+'[1]16-7-2023 '!H46+'[1]17-7-2023 '!H46+'[1]18-7-2023  '!H46+'[1]19-7-2023  '!H46+'[1]20-7-2023   '!H46+'[1]21-7-2023'!H46+'[1]22-7-2023 '!H46+[1]!Tabla334567810111214131516181920212322242627252829303132333536373839404142434445464748495051525354555657585960616263646566676869707172737475767778798182838485868788899091929394959698991001011021031041051061081091101111131121141151161171181201211221231136[[#This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47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Detenidas]]+'[1]15-7-2023'!I46+'[1]16-7-2023 '!I46+'[1]17-7-2023 '!I46+'[1]18-7-2023  '!I46+'[1]19-7-2023  '!I46+'[1]20-7-2023   '!I46+'[1]21-7-2023'!I46+'[1]22-7-2023 '!I46+[1]!Tabla334567810111214131516181920212322242627252829303132333536373839404142434445464748495051525354555657585960616263646566676869707172737475767778798182838485868788899091929394959698991001011021031041051061081091101111131121141151161171181201211221231136[[#This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47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Extranjeros]]+'[1]15-7-2023'!J46+'[1]16-7-2023 '!J46+'[1]17-7-2023 '!J46+'[1]18-7-2023  '!J46+'[1]19-7-2023  '!J46+'[1]20-7-2023   '!J46+'[1]21-7-2023'!J46+'[1]22-7-2023 '!J46+[1]!Tabla334567810111214131516181920212322242627252829303132333536373839404142434445464748495051525354555657585960616263646566676869707172737475767778798182838485868788899091929394959698991001011021031041051061081091101111131121141151161171181201211221231136[[#This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6033</v>
      </c>
      <c r="K47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Asistencias]]+'[1]15-7-2023'!K46+'[1]16-7-2023 '!K46+'[1]17-7-2023 '!K46+'[1]18-7-2023  '!K46+'[1]19-7-2023  '!K46+'[1]20-7-2023   '!K46+'[1]21-7-2023'!K46+'[1]22-7-2023 '!K46+[1]!Tabla334567810111214131516181920212322242627252829303132333536373839404142434445464748495051525354555657585960616263646566676869707172737475767778798182838485868788899091929394959698991001011021031041051061081091101111131121141151161171181201211221231136[[#This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6220</v>
      </c>
      <c r="L47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Dominicanos]]+'[1]15-7-2023'!L46+'[1]16-7-2023 '!L46+'[1]17-7-2023 '!L46+'[1]18-7-2023  '!L46+'[1]19-7-2023  '!L46+'[1]20-7-2023   '!L46+'[1]21-7-2023'!L46+'[1]22-7-2023 '!L46+[1]!Tabla334567810111214131516181920212322242627252829303132333536373839404142434445464748495051525354555657585960616263646566676869707172737475767778798182838485868788899091929394959698991001011021031041051061081091101111131121141151161171181201211221231136[[#This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0</v>
      </c>
      <c r="M47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Asistencias]]+'[1]15-7-2023'!M46+'[1]16-7-2023 '!M46+'[1]17-7-2023 '!M46+'[1]18-7-2023  '!M46+'[1]19-7-2023  '!M46+'[1]20-7-2023   '!M46+'[1]21-7-2023'!M46+'[1]22-7-2023 '!M46+[1]!Tabla334567810111214131516181920212322242627252829303132333536373839404142434445464748495051525354555657585960616263646566676869707172737475767778798182838485868788899091929394959698991001011021031041051061081091101111131121141151161171181201211221231136[[#This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0</v>
      </c>
      <c r="N47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Beneficiados]]+'[1]15-7-2023'!N46+'[1]16-7-2023 '!N46+'[1]17-7-2023 '!N46+'[1]18-7-2023  '!N46+'[1]19-7-2023  '!N46+'[1]20-7-2023   '!N46+'[1]21-7-2023'!N46+'[1]22-7-2023 '!N46+[1]!Tabla334567810111214131516181920212322242627252829303132333536373839404142434445464748495051525354555657585960616263646566676869707172737475767778798182838485868788899091929394959698991001011021031041051061081091101111131121141151161171181201211221231136[[#This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47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6220</v>
      </c>
    </row>
    <row r="48" spans="2:15" ht="49.5" customHeight="1" x14ac:dyDescent="0.25">
      <c r="B48" s="16" t="s">
        <v>58</v>
      </c>
      <c r="C48" s="16" t="s">
        <v>20</v>
      </c>
      <c r="D48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Preventivos]]+'[1]15-7-2023'!D47+'[1]16-7-2023 '!D47+'[1]17-7-2023 '!D47+'[1]18-7-2023  '!D47+'[1]19-7-2023  '!D47+'[1]20-7-2023   '!D47+'[1]21-7-2023'!D47+'[1]22-7-2023 '!D47+[1]!Tabla334567810111214131516181920212322242627252829303132333536373839404142434445464748495051525354555657585960616263646566676869707172737475767778798182838485868788899091929394959698991001011021031041051061081091101111131121141151161171181201211221231136[[#This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65</v>
      </c>
      <c r="E48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Requisadas]]+'[1]15-7-2023'!E47+'[1]16-7-2023 '!E47+'[1]17-7-2023 '!E47+'[1]18-7-2023  '!E47+'[1]19-7-2023  '!E47+'[1]20-7-2023   '!E47+'[1]21-7-2023'!E47+'[1]22-7-2023 '!E47+[1]!Tabla334567810111214131516181920212322242627252829303132333536373839404142434445464748495051525354555657585960616263646566676869707172737475767778798182838485868788899091929394959698991001011021031041051061081091101111131121141151161171181201211221231136[[#This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48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Retenidas]]+'[1]15-7-2023'!F47+'[1]16-7-2023 '!F47+'[1]17-7-2023 '!F47+'[1]18-7-2023  '!F47+'[1]19-7-2023  '!F47+'[1]20-7-2023   '!F47+'[1]21-7-2023'!F47+'[1]22-7-2023 '!F47+[1]!Tabla334567810111214131516181920212322242627252829303132333536373839404142434445464748495051525354555657585960616263646566676869707172737475767778798182838485868788899091929394959698991001011021031041051061081091101111131121141151161171181201211221231136[[#This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48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Requisados]]+'[1]15-7-2023'!G47+'[1]16-7-2023 '!G47+'[1]17-7-2023 '!G47+'[1]18-7-2023  '!G47+'[1]19-7-2023  '!G47+'[1]20-7-2023   '!G47+'[1]21-7-2023'!G47+'[1]22-7-2023 '!G47+[1]!Tabla334567810111214131516181920212322242627252829303132333536373839404142434445464748495051525354555657585960616263646566676869707172737475767778798182838485868788899091929394959698991001011021031041051061081091101111131121141151161171181201211221231136[[#This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158</v>
      </c>
      <c r="H48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Requisadas]]+'[1]15-7-2023'!H47+'[1]16-7-2023 '!H47+'[1]17-7-2023 '!H47+'[1]18-7-2023  '!H47+'[1]19-7-2023  '!H47+'[1]20-7-2023   '!H47+'[1]21-7-2023'!H47+'[1]22-7-2023 '!H47+[1]!Tabla334567810111214131516181920212322242627252829303132333536373839404142434445464748495051525354555657585960616263646566676869707172737475767778798182838485868788899091929394959698991001011021031041051061081091101111131121141151161171181201211221231136[[#This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139</v>
      </c>
      <c r="I48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Detenidas]]+'[1]15-7-2023'!I47+'[1]16-7-2023 '!I47+'[1]17-7-2023 '!I47+'[1]18-7-2023  '!I47+'[1]19-7-2023  '!I47+'[1]20-7-2023   '!I47+'[1]21-7-2023'!I47+'[1]22-7-2023 '!I47+[1]!Tabla334567810111214131516181920212322242627252829303132333536373839404142434445464748495051525354555657585960616263646566676869707172737475767778798182838485868788899091929394959698991001011021031041051061081091101111131121141151161171181201211221231136[[#This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5</v>
      </c>
      <c r="J48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Extranjeros]]+'[1]15-7-2023'!J47+'[1]16-7-2023 '!J47+'[1]17-7-2023 '!J47+'[1]18-7-2023  '!J47+'[1]19-7-2023  '!J47+'[1]20-7-2023   '!J47+'[1]21-7-2023'!J47+'[1]22-7-2023 '!J47+[1]!Tabla334567810111214131516181920212322242627252829303132333536373839404142434445464748495051525354555657585960616263646566676869707172737475767778798182838485868788899091929394959698991001011021031041051061081091101111131121141151161171181201211221231136[[#This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1804</v>
      </c>
      <c r="K48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Asistencias]]+'[1]15-7-2023'!K47+'[1]16-7-2023 '!K47+'[1]17-7-2023 '!K47+'[1]18-7-2023  '!K47+'[1]19-7-2023  '!K47+'[1]20-7-2023   '!K47+'[1]21-7-2023'!K47+'[1]22-7-2023 '!K47+[1]!Tabla334567810111214131516181920212322242627252829303132333536373839404142434445464748495051525354555657585960616263646566676869707172737475767778798182838485868788899091929394959698991001011021031041051061081091101111131121141151161171181201211221231136[[#This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6406</v>
      </c>
      <c r="L48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Dominicanos]]+'[1]15-7-2023'!L47+'[1]16-7-2023 '!L47+'[1]17-7-2023 '!L47+'[1]18-7-2023  '!L47+'[1]19-7-2023  '!L47+'[1]20-7-2023   '!L47+'[1]21-7-2023'!L47+'[1]22-7-2023 '!L47+[1]!Tabla334567810111214131516181920212322242627252829303132333536373839404142434445464748495051525354555657585960616263646566676869707172737475767778798182838485868788899091929394959698991001011021031041051061081091101111131121141151161171181201211221231136[[#This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6</v>
      </c>
      <c r="M48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Asistencias]]+'[1]15-7-2023'!M47+'[1]16-7-2023 '!M47+'[1]17-7-2023 '!M47+'[1]18-7-2023  '!M47+'[1]19-7-2023  '!M47+'[1]20-7-2023   '!M47+'[1]21-7-2023'!M47+'[1]22-7-2023 '!M47+[1]!Tabla334567810111214131516181920212322242627252829303132333536373839404142434445464748495051525354555657585960616263646566676869707172737475767778798182838485868788899091929394959698991001011021031041051061081091101111131121141151161171181201211221231136[[#This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7</v>
      </c>
      <c r="N48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Beneficiados]]+'[1]15-7-2023'!N47+'[1]16-7-2023 '!N47+'[1]17-7-2023 '!N47+'[1]18-7-2023  '!N47+'[1]19-7-2023  '!N47+'[1]20-7-2023   '!N47+'[1]21-7-2023'!N47+'[1]22-7-2023 '!N47+[1]!Tabla334567810111214131516181920212322242627252829303132333536373839404142434445464748495051525354555657585960616263646566676869707172737475767778798182838485868788899091929394959698991001011021031041051061081091101111131121141151161171181201211221231136[[#This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48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6413</v>
      </c>
    </row>
    <row r="49" spans="2:28" ht="49.5" customHeight="1" x14ac:dyDescent="0.25">
      <c r="B49" s="16" t="s">
        <v>59</v>
      </c>
      <c r="C49" s="16" t="s">
        <v>20</v>
      </c>
      <c r="D49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Preventivos]]+'[1]15-7-2023'!D48+'[1]16-7-2023 '!D48+'[1]17-7-2023 '!D48+'[1]18-7-2023  '!D48+'[1]19-7-2023  '!D48+'[1]20-7-2023   '!D48+'[1]21-7-2023'!D48+'[1]22-7-2023 '!D48+[1]!Tabla334567810111214131516181920212322242627252829303132333536373839404142434445464748495051525354555657585960616263646566676869707172737475767778798182838485868788899091929394959698991001011021031041051061081091101111131121141151161171181201211221231136[[#This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82</v>
      </c>
      <c r="E49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Requisadas]]+'[1]15-7-2023'!E48+'[1]16-7-2023 '!E48+'[1]17-7-2023 '!E48+'[1]18-7-2023  '!E48+'[1]19-7-2023  '!E48+'[1]20-7-2023   '!E48+'[1]21-7-2023'!E48+'[1]22-7-2023 '!E48+[1]!Tabla334567810111214131516181920212322242627252829303132333536373839404142434445464748495051525354555657585960616263646566676869707172737475767778798182838485868788899091929394959698991001011021031041051061081091101111131121141151161171181201211221231136[[#This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158</v>
      </c>
      <c r="F49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Retenidas]]+'[1]15-7-2023'!F48+'[1]16-7-2023 '!F48+'[1]17-7-2023 '!F48+'[1]18-7-2023  '!F48+'[1]19-7-2023  '!F48+'[1]20-7-2023   '!F48+'[1]21-7-2023'!F48+'[1]22-7-2023 '!F48+[1]!Tabla334567810111214131516181920212322242627252829303132333536373839404142434445464748495051525354555657585960616263646566676869707172737475767778798182838485868788899091929394959698991001011021031041051061081091101111131121141151161171181201211221231136[[#This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3</v>
      </c>
      <c r="G49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Requisados]]+'[1]15-7-2023'!G48+'[1]16-7-2023 '!G48+'[1]17-7-2023 '!G48+'[1]18-7-2023  '!G48+'[1]19-7-2023  '!G48+'[1]20-7-2023   '!G48+'[1]21-7-2023'!G48+'[1]22-7-2023 '!G48+[1]!Tabla334567810111214131516181920212322242627252829303132333536373839404142434445464748495051525354555657585960616263646566676869707172737475767778798182838485868788899091929394959698991001011021031041051061081091101111131121141151161171181201211221231136[[#This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7</v>
      </c>
      <c r="H49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Requisadas]]+'[1]15-7-2023'!H48+'[1]16-7-2023 '!H48+'[1]17-7-2023 '!H48+'[1]18-7-2023  '!H48+'[1]19-7-2023  '!H48+'[1]20-7-2023   '!H48+'[1]21-7-2023'!H48+'[1]22-7-2023 '!H48+[1]!Tabla334567810111214131516181920212322242627252829303132333536373839404142434445464748495051525354555657585960616263646566676869707172737475767778798182838485868788899091929394959698991001011021031041051061081091101111131121141151161171181201211221231136[[#This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229</v>
      </c>
      <c r="I49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Detenidas]]+'[1]15-7-2023'!I48+'[1]16-7-2023 '!I48+'[1]17-7-2023 '!I48+'[1]18-7-2023  '!I48+'[1]19-7-2023  '!I48+'[1]20-7-2023   '!I48+'[1]21-7-2023'!I48+'[1]22-7-2023 '!I48+[1]!Tabla334567810111214131516181920212322242627252829303132333536373839404142434445464748495051525354555657585960616263646566676869707172737475767778798182838485868788899091929394959698991001011021031041051061081091101111131121141151161171181201211221231136[[#This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25</v>
      </c>
      <c r="J49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Extranjeros]]+'[1]15-7-2023'!J48+'[1]16-7-2023 '!J48+'[1]17-7-2023 '!J48+'[1]18-7-2023  '!J48+'[1]19-7-2023  '!J48+'[1]20-7-2023   '!J48+'[1]21-7-2023'!J48+'[1]22-7-2023 '!J48+[1]!Tabla334567810111214131516181920212322242627252829303132333536373839404142434445464748495051525354555657585960616263646566676869707172737475767778798182838485868788899091929394959698991001011021031041051061081091101111131121141151161171181201211221231136[[#This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89</v>
      </c>
      <c r="K49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Asistencias]]+'[1]15-7-2023'!K48+'[1]16-7-2023 '!K48+'[1]17-7-2023 '!K48+'[1]18-7-2023  '!K48+'[1]19-7-2023  '!K48+'[1]20-7-2023   '!K48+'[1]21-7-2023'!K48+'[1]22-7-2023 '!K48+[1]!Tabla334567810111214131516181920212322242627252829303132333536373839404142434445464748495051525354555657585960616263646566676869707172737475767778798182838485868788899091929394959698991001011021031041051061081091101111131121141151161171181201211221231136[[#This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3401</v>
      </c>
      <c r="L49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Dominicanos]]+'[1]15-7-2023'!L48+'[1]16-7-2023 '!L48+'[1]17-7-2023 '!L48+'[1]18-7-2023  '!L48+'[1]19-7-2023  '!L48+'[1]20-7-2023   '!L48+'[1]21-7-2023'!L48+'[1]22-7-2023 '!L48+[1]!Tabla334567810111214131516181920212322242627252829303132333536373839404142434445464748495051525354555657585960616263646566676869707172737475767778798182838485868788899091929394959698991001011021031041051061081091101111131121141151161171181201211221231136[[#This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59</v>
      </c>
      <c r="M49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Asistencias]]+'[1]15-7-2023'!M48+'[1]16-7-2023 '!M48+'[1]17-7-2023 '!M48+'[1]18-7-2023  '!M48+'[1]19-7-2023  '!M48+'[1]20-7-2023   '!M48+'[1]21-7-2023'!M48+'[1]22-7-2023 '!M48+[1]!Tabla334567810111214131516181920212322242627252829303132333536373839404142434445464748495051525354555657585960616263646566676869707172737475767778798182838485868788899091929394959698991001011021031041051061081091101111131121141151161171181201211221231136[[#This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2106</v>
      </c>
      <c r="N49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Beneficiados]]+'[1]15-7-2023'!N48+'[1]16-7-2023 '!N48+'[1]17-7-2023 '!N48+'[1]18-7-2023  '!N48+'[1]19-7-2023  '!N48+'[1]20-7-2023   '!N48+'[1]21-7-2023'!N48+'[1]22-7-2023 '!N48+[1]!Tabla334567810111214131516181920212322242627252829303132333536373839404142434445464748495051525354555657585960616263646566676869707172737475767778798182838485868788899091929394959698991001011021031041051061081091101111131121141151161171181201211221231136[[#This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49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Row],[Crucerístas Beneficiados]]</f>
        <v>5507</v>
      </c>
    </row>
    <row r="50" spans="2:28" ht="115.15" customHeight="1" x14ac:dyDescent="0.25">
      <c r="B50" s="13" t="s">
        <v>60</v>
      </c>
      <c r="C50" s="13"/>
      <c r="D50" s="14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Preventivos]]+'[1]15-7-2023'!D49+'[1]16-7-2023 '!D49+'[1]17-7-2023 '!D49+'[1]18-7-2023  '!D49+'[1]19-7-2023  '!D49+'[1]20-7-2023   '!D49+'[1]21-7-2023'!D49+'[1]22-7-2023 '!D49+[1]!Tabla334567810111214131516181920212322242627252829303132333536373839404142434445464748495051525354555657585960616263646566676869707172737475767778798182838485868788899091929394959698991001011021031041051061081091101111131121141151161171181201211221231136[[#This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960</v>
      </c>
      <c r="E50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Requisadas]]+'[1]15-7-2023'!E49+'[1]16-7-2023 '!E49+'[1]17-7-2023 '!E49+'[1]18-7-2023  '!E49+'[1]19-7-2023  '!E49+'[1]20-7-2023   '!E49+'[1]21-7-2023'!E49+'[1]22-7-2023 '!E49+[1]!Tabla334567810111214131516181920212322242627252829303132333536373839404142434445464748495051525354555657585960616263646566676869707172737475767778798182838485868788899091929394959698991001011021031041051061081091101111131121141151161171181201211221231136[[#This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347</v>
      </c>
      <c r="F50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Retenidas]]+'[1]15-7-2023'!F49+'[1]16-7-2023 '!F49+'[1]17-7-2023 '!F49+'[1]18-7-2023  '!F49+'[1]19-7-2023  '!F49+'[1]20-7-2023   '!F49+'[1]21-7-2023'!F49+'[1]22-7-2023 '!F49+[1]!Tabla334567810111214131516181920212322242627252829303132333536373839404142434445464748495051525354555657585960616263646566676869707172737475767778798182838485868788899091929394959698991001011021031041051061081091101111131121141151161171181201211221231136[[#This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1</v>
      </c>
      <c r="G50" s="14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Requisados]]+'[1]15-7-2023'!G49+'[1]16-7-2023 '!G49+'[1]17-7-2023 '!G49+'[1]18-7-2023  '!G49+'[1]19-7-2023  '!G49+'[1]20-7-2023   '!G49+'[1]21-7-2023'!G49+'[1]22-7-2023 '!G49+[1]!Tabla334567810111214131516181920212322242627252829303132333536373839404142434445464748495051525354555657585960616263646566676869707172737475767778798182838485868788899091929394959698991001011021031041051061081091101111131121141151161171181201211221231136[[#This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1171</v>
      </c>
      <c r="H50" s="14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Requisadas]]+'[1]15-7-2023'!H49+'[1]16-7-2023 '!H49+'[1]17-7-2023 '!H49+'[1]18-7-2023  '!H49+'[1]19-7-2023  '!H49+'[1]20-7-2023   '!H49+'[1]21-7-2023'!H49+'[1]22-7-2023 '!H49+[1]!Tabla334567810111214131516181920212322242627252829303132333536373839404142434445464748495051525354555657585960616263646566676869707172737475767778798182838485868788899091929394959698991001011021031041051061081091101111131121141151161171181201211221231136[[#This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1701</v>
      </c>
      <c r="I50" s="14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Detenidas]]+'[1]15-7-2023'!I49+'[1]16-7-2023 '!I49+'[1]17-7-2023 '!I49+'[1]18-7-2023  '!I49+'[1]19-7-2023  '!I49+'[1]20-7-2023   '!I49+'[1]21-7-2023'!I49+'[1]22-7-2023 '!I49+[1]!Tabla334567810111214131516181920212322242627252829303132333536373839404142434445464748495051525354555657585960616263646566676869707172737475767778798182838485868788899091929394959698991001011021031041051061081091101111131121141151161171181201211221231136[[#This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56</v>
      </c>
      <c r="J50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Extranjeros]]+'[1]15-7-2023'!J49+'[1]16-7-2023 '!J49+'[1]17-7-2023 '!J49+'[1]18-7-2023  '!J49+'[1]19-7-2023  '!J49+'[1]20-7-2023   '!J49+'[1]21-7-2023'!J49+'[1]22-7-2023 '!J49+[1]!Tabla334567810111214131516181920212322242627252829303132333536373839404142434445464748495051525354555657585960616263646566676869707172737475767778798182838485868788899091929394959698991001011021031041051061081091101111131121141151161171181201211221231136[[#This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4795</v>
      </c>
      <c r="K50" s="14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Asistencias]]+'[1]15-7-2023'!K49+'[1]16-7-2023 '!K49+'[1]17-7-2023 '!K49+'[1]18-7-2023  '!K49+'[1]19-7-2023  '!K49+'[1]20-7-2023   '!K49+'[1]21-7-2023'!K49+'[1]22-7-2023 '!K49+[1]!Tabla334567810111214131516181920212322242627252829303132333536373839404142434445464748495051525354555657585960616263646566676869707172737475767778798182838485868788899091929394959698991001011021031041051061081091101111131121141151161171181201211221231136[[#This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22760</v>
      </c>
      <c r="L50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Dominicanos]]+'[1]15-7-2023'!L49+'[1]16-7-2023 '!L49+'[1]17-7-2023 '!L49+'[1]18-7-2023  '!L49+'[1]19-7-2023  '!L49+'[1]20-7-2023   '!L49+'[1]21-7-2023'!L49+'[1]22-7-2023 '!L49+[1]!Tabla334567810111214131516181920212322242627252829303132333536373839404142434445464748495051525354555657585960616263646566676869707172737475767778798182838485868788899091929394959698991001011021031041051061081091101111131121141151161171181201211221231136[[#This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3539</v>
      </c>
      <c r="M50" s="14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Asistencias]]+'[1]15-7-2023'!M49+'[1]16-7-2023 '!M49+'[1]17-7-2023 '!M49+'[1]18-7-2023  '!M49+'[1]19-7-2023  '!M49+'[1]20-7-2023   '!M49+'[1]21-7-2023'!M49+'[1]22-7-2023 '!M49+[1]!Tabla334567810111214131516181920212322242627252829303132333536373839404142434445464748495051525354555657585960616263646566676869707172737475767778798182838485868788899091929394959698991001011021031041051061081091101111131121141151161171181201211221231136[[#This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73044</v>
      </c>
      <c r="N50" s="14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Beneficiados]]+'[1]15-7-2023'!N49+'[1]16-7-2023 '!N49+'[1]17-7-2023 '!N49+'[1]18-7-2023  '!N49+'[1]19-7-2023  '!N49+'[1]20-7-2023   '!N49+'[1]21-7-2023'!N49+'[1]22-7-2023 '!N49+[1]!Tabla334567810111214131516181920212322242627252829303132333536373839404142434445464748495051525354555657585960616263646566676869707172737475767778798182838485868788899091929394959698991001011021031041051061081091101111131121141151161171181201211221231136[[#This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50" s="14">
        <f t="shared" ref="O50" si="5">SUM(O51+O52+O53+O54+O55+O56+O57)</f>
        <v>95804</v>
      </c>
    </row>
    <row r="51" spans="2:28" ht="49.5" customHeight="1" x14ac:dyDescent="0.25">
      <c r="B51" s="16" t="s">
        <v>61</v>
      </c>
      <c r="C51" s="16" t="s">
        <v>20</v>
      </c>
      <c r="D51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Preventivos]]+'[1]15-7-2023'!D50+'[1]16-7-2023 '!D50+'[1]17-7-2023 '!D50+'[1]18-7-2023  '!D50+'[1]19-7-2023  '!D50+'[1]20-7-2023   '!D50+'[1]21-7-2023'!D50+'[1]22-7-2023 '!D50+[1]!Tabla334567810111214131516181920212322242627252829303132333536373839404142434445464748495051525354555657585960616263646566676869707172737475767778798182838485868788899091929394959698991001011021031041051061081091101111131121141151161171181201211221231136[[#This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149</v>
      </c>
      <c r="E51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Requisadas]]+'[1]15-7-2023'!E50+'[1]16-7-2023 '!E50+'[1]17-7-2023 '!E50+'[1]18-7-2023  '!E50+'[1]19-7-2023  '!E50+'[1]20-7-2023   '!E50+'[1]21-7-2023'!E50+'[1]22-7-2023 '!E50+[1]!Tabla334567810111214131516181920212322242627252829303132333536373839404142434445464748495051525354555657585960616263646566676869707172737475767778798182838485868788899091929394959698991001011021031041051061081091101111131121141151161171181201211221231136[[#This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1</v>
      </c>
      <c r="F51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Retenidas]]+'[1]15-7-2023'!F50+'[1]16-7-2023 '!F50+'[1]17-7-2023 '!F50+'[1]18-7-2023  '!F50+'[1]19-7-2023  '!F50+'[1]20-7-2023   '!F50+'[1]21-7-2023'!F50+'[1]22-7-2023 '!F50+[1]!Tabla334567810111214131516181920212322242627252829303132333536373839404142434445464748495051525354555657585960616263646566676869707172737475767778798182838485868788899091929394959698991001011021031041051061081091101111131121141151161171181201211221231136[[#This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1</v>
      </c>
      <c r="G51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Requisados]]+'[1]15-7-2023'!G50+'[1]16-7-2023 '!G50+'[1]17-7-2023 '!G50+'[1]18-7-2023  '!G50+'[1]19-7-2023  '!G50+'[1]20-7-2023   '!G50+'[1]21-7-2023'!G50+'[1]22-7-2023 '!G50+[1]!Tabla334567810111214131516181920212322242627252829303132333536373839404142434445464748495051525354555657585960616263646566676869707172737475767778798182838485868788899091929394959698991001011021031041051061081091101111131121141151161171181201211221231136[[#This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302</v>
      </c>
      <c r="H51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Requisadas]]+'[1]15-7-2023'!H50+'[1]16-7-2023 '!H50+'[1]17-7-2023 '!H50+'[1]18-7-2023  '!H50+'[1]19-7-2023  '!H50+'[1]20-7-2023   '!H50+'[1]21-7-2023'!H50+'[1]22-7-2023 '!H50+[1]!Tabla334567810111214131516181920212322242627252829303132333536373839404142434445464748495051525354555657585960616263646566676869707172737475767778798182838485868788899091929394959698991001011021031041051061081091101111131121141151161171181201211221231136[[#This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321</v>
      </c>
      <c r="I51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Detenidas]]+'[1]15-7-2023'!I50+'[1]16-7-2023 '!I50+'[1]17-7-2023 '!I50+'[1]18-7-2023  '!I50+'[1]19-7-2023  '!I50+'[1]20-7-2023   '!I50+'[1]21-7-2023'!I50+'[1]22-7-2023 '!I50+[1]!Tabla334567810111214131516181920212322242627252829303132333536373839404142434445464748495051525354555657585960616263646566676869707172737475767778798182838485868788899091929394959698991001011021031041051061081091101111131121141151161171181201211221231136[[#This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25</v>
      </c>
      <c r="J51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Extranjeros]]+'[1]15-7-2023'!J50+'[1]16-7-2023 '!J50+'[1]17-7-2023 '!J50+'[1]18-7-2023  '!J50+'[1]19-7-2023  '!J50+'[1]20-7-2023   '!J50+'[1]21-7-2023'!J50+'[1]22-7-2023 '!J50+[1]!Tabla334567810111214131516181920212322242627252829303132333536373839404142434445464748495051525354555657585960616263646566676869707172737475767778798182838485868788899091929394959698991001011021031041051061081091101111131121141151161171181201211221231136[[#This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52</v>
      </c>
      <c r="K51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Asistencias]]+'[1]15-7-2023'!K50+'[1]16-7-2023 '!K50+'[1]17-7-2023 '!K50+'[1]18-7-2023  '!K50+'[1]19-7-2023  '!K50+'[1]20-7-2023   '!K50+'[1]21-7-2023'!K50+'[1]22-7-2023 '!K50+[1]!Tabla334567810111214131516181920212322242627252829303132333536373839404142434445464748495051525354555657585960616263646566676869707172737475767778798182838485868788899091929394959698991001011021031041051061081091101111131121141151161171181201211221231136[[#This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397</v>
      </c>
      <c r="L51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Dominicanos]]+'[1]15-7-2023'!L50+'[1]16-7-2023 '!L50+'[1]17-7-2023 '!L50+'[1]18-7-2023  '!L50+'[1]19-7-2023  '!L50+'[1]20-7-2023   '!L50+'[1]21-7-2023'!L50+'[1]22-7-2023 '!L50+[1]!Tabla334567810111214131516181920212322242627252829303132333536373839404142434445464748495051525354555657585960616263646566676869707172737475767778798182838485868788899091929394959698991001011021031041051061081091101111131121141151161171181201211221231136[[#This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247</v>
      </c>
      <c r="M51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Asistencias]]+'[1]15-7-2023'!M50+'[1]16-7-2023 '!M50+'[1]17-7-2023 '!M50+'[1]18-7-2023  '!M50+'[1]19-7-2023  '!M50+'[1]20-7-2023   '!M50+'[1]21-7-2023'!M50+'[1]22-7-2023 '!M50+[1]!Tabla334567810111214131516181920212322242627252829303132333536373839404142434445464748495051525354555657585960616263646566676869707172737475767778798182838485868788899091929394959698991001011021031041051061081091101111131121141151161171181201211221231136[[#This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19111</v>
      </c>
      <c r="N51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Beneficiados]]+'[1]15-7-2023'!N50+'[1]16-7-2023 '!N50+'[1]17-7-2023 '!N50+'[1]18-7-2023  '!N50+'[1]19-7-2023  '!N50+'[1]20-7-2023   '!N50+'[1]21-7-2023'!N50+'[1]22-7-2023 '!N50+[1]!Tabla334567810111214131516181920212322242627252829303132333536373839404142434445464748495051525354555657585960616263646566676869707172737475767778798182838485868788899091929394959698991001011021031041051061081091101111131121141151161171181201211221231136[[#This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51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f>
        <v>19508</v>
      </c>
    </row>
    <row r="52" spans="2:28" ht="49.5" customHeight="1" x14ac:dyDescent="0.25">
      <c r="B52" s="16" t="s">
        <v>62</v>
      </c>
      <c r="C52" s="16" t="s">
        <v>20</v>
      </c>
      <c r="D52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Preventivos]]+'[1]15-7-2023'!D51+'[1]16-7-2023 '!D51+'[1]17-7-2023 '!D51+'[1]18-7-2023  '!D51+'[1]19-7-2023  '!D51+'[1]20-7-2023   '!D51+'[1]21-7-2023'!D51+'[1]22-7-2023 '!D51+[1]!Tabla334567810111214131516181920212322242627252829303132333536373839404142434445464748495051525354555657585960616263646566676869707172737475767778798182838485868788899091929394959698991001011021031041051061081091101111131121141151161171181201211221231136[[#This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20</v>
      </c>
      <c r="E52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Requisadas]]+'[1]15-7-2023'!E51+'[1]16-7-2023 '!E51+'[1]17-7-2023 '!E51+'[1]18-7-2023  '!E51+'[1]19-7-2023  '!E51+'[1]20-7-2023   '!E51+'[1]21-7-2023'!E51+'[1]22-7-2023 '!E51+[1]!Tabla334567810111214131516181920212322242627252829303132333536373839404142434445464748495051525354555657585960616263646566676869707172737475767778798182838485868788899091929394959698991001011021031041051061081091101111131121141151161171181201211221231136[[#This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5</v>
      </c>
      <c r="F52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Retenidas]]+'[1]15-7-2023'!F51+'[1]16-7-2023 '!F51+'[1]17-7-2023 '!F51+'[1]18-7-2023  '!F51+'[1]19-7-2023  '!F51+'[1]20-7-2023   '!F51+'[1]21-7-2023'!F51+'[1]22-7-2023 '!F51+[1]!Tabla334567810111214131516181920212322242627252829303132333536373839404142434445464748495051525354555657585960616263646566676869707172737475767778798182838485868788899091929394959698991001011021031041051061081091101111131121141151161171181201211221231136[[#This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52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Requisados]]+'[1]15-7-2023'!G51+'[1]16-7-2023 '!G51+'[1]17-7-2023 '!G51+'[1]18-7-2023  '!G51+'[1]19-7-2023  '!G51+'[1]20-7-2023   '!G51+'[1]21-7-2023'!G51+'[1]22-7-2023 '!G51+[1]!Tabla334567810111214131516181920212322242627252829303132333536373839404142434445464748495051525354555657585960616263646566676869707172737475767778798182838485868788899091929394959698991001011021031041051061081091101111131121141151161171181201211221231136[[#This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32</v>
      </c>
      <c r="H52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Requisadas]]+'[1]15-7-2023'!H51+'[1]16-7-2023 '!H51+'[1]17-7-2023 '!H51+'[1]18-7-2023  '!H51+'[1]19-7-2023  '!H51+'[1]20-7-2023   '!H51+'[1]21-7-2023'!H51+'[1]22-7-2023 '!H51+[1]!Tabla334567810111214131516181920212322242627252829303132333536373839404142434445464748495051525354555657585960616263646566676869707172737475767778798182838485868788899091929394959698991001011021031041051061081091101111131121141151161171181201211221231136[[#This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59</v>
      </c>
      <c r="I52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Detenidas]]+'[1]15-7-2023'!I51+'[1]16-7-2023 '!I51+'[1]17-7-2023 '!I51+'[1]18-7-2023  '!I51+'[1]19-7-2023  '!I51+'[1]20-7-2023   '!I51+'[1]21-7-2023'!I51+'[1]22-7-2023 '!I51+[1]!Tabla334567810111214131516181920212322242627252829303132333536373839404142434445464748495051525354555657585960616263646566676869707172737475767778798182838485868788899091929394959698991001011021031041051061081091101111131121141151161171181201211221231136[[#This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5</v>
      </c>
      <c r="J52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Extranjeros]]+'[1]15-7-2023'!J51+'[1]16-7-2023 '!J51+'[1]17-7-2023 '!J51+'[1]18-7-2023  '!J51+'[1]19-7-2023  '!J51+'[1]20-7-2023   '!J51+'[1]21-7-2023'!J51+'[1]22-7-2023 '!J51+[1]!Tabla334567810111214131516181920212322242627252829303132333536373839404142434445464748495051525354555657585960616263646566676869707172737475767778798182838485868788899091929394959698991001011021031041051061081091101111131121141151161171181201211221231136[[#This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285</v>
      </c>
      <c r="K52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Asistencias]]+'[1]15-7-2023'!K51+'[1]16-7-2023 '!K51+'[1]17-7-2023 '!K51+'[1]18-7-2023  '!K51+'[1]19-7-2023  '!K51+'[1]20-7-2023   '!K51+'[1]21-7-2023'!K51+'[1]22-7-2023 '!K51+[1]!Tabla334567810111214131516181920212322242627252829303132333536373839404142434445464748495051525354555657585960616263646566676869707172737475767778798182838485868788899091929394959698991001011021031041051061081091101111131121141151161171181201211221231136[[#This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12698</v>
      </c>
      <c r="L52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Dominicanos]]+'[1]15-7-2023'!L51+'[1]16-7-2023 '!L51+'[1]17-7-2023 '!L51+'[1]18-7-2023  '!L51+'[1]19-7-2023  '!L51+'[1]20-7-2023   '!L51+'[1]21-7-2023'!L51+'[1]22-7-2023 '!L51+[1]!Tabla334567810111214131516181920212322242627252829303132333536373839404142434445464748495051525354555657585960616263646566676869707172737475767778798182838485868788899091929394959698991001011021031041051061081091101111131121141151161171181201211221231136[[#This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136</v>
      </c>
      <c r="M52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Asistencias]]+'[1]15-7-2023'!M51+'[1]16-7-2023 '!M51+'[1]17-7-2023 '!M51+'[1]18-7-2023  '!M51+'[1]19-7-2023  '!M51+'[1]20-7-2023   '!M51+'[1]21-7-2023'!M51+'[1]22-7-2023 '!M51+[1]!Tabla334567810111214131516181920212322242627252829303132333536373839404142434445464748495051525354555657585960616263646566676869707172737475767778798182838485868788899091929394959698991001011021031041051061081091101111131121141151161171181201211221231136[[#This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6321</v>
      </c>
      <c r="N52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Beneficiados]]+'[1]15-7-2023'!N51+'[1]16-7-2023 '!N51+'[1]17-7-2023 '!N51+'[1]18-7-2023  '!N51+'[1]19-7-2023  '!N51+'[1]20-7-2023   '!N51+'[1]21-7-2023'!N51+'[1]22-7-2023 '!N51+[1]!Tabla334567810111214131516181920212322242627252829303132333536373839404142434445464748495051525354555657585960616263646566676869707172737475767778798182838485868788899091929394959698991001011021031041051061081091101111131121141151161171181201211221231136[[#This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52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f>
        <v>19019</v>
      </c>
      <c r="AA52" t="s">
        <v>64</v>
      </c>
      <c r="AB52" s="25">
        <f>+D64</f>
        <v>9346</v>
      </c>
    </row>
    <row r="53" spans="2:28" ht="49.5" customHeight="1" x14ac:dyDescent="0.25">
      <c r="B53" s="16" t="s">
        <v>63</v>
      </c>
      <c r="C53" s="16" t="s">
        <v>20</v>
      </c>
      <c r="D53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Preventivos]]+'[1]15-7-2023'!D52+'[1]16-7-2023 '!D52+'[1]17-7-2023 '!D52+'[1]18-7-2023  '!D52+'[1]19-7-2023  '!D52+'[1]20-7-2023   '!D52+'[1]21-7-2023'!D52+'[1]22-7-2023 '!D52+[1]!Tabla334567810111214131516181920212322242627252829303132333536373839404142434445464748495051525354555657585960616263646566676869707172737475767778798182838485868788899091929394959698991001011021031041051061081091101111131121141151161171181201211221231136[[#This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199</v>
      </c>
      <c r="E53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Requisadas]]+'[1]15-7-2023'!E52+'[1]16-7-2023 '!E52+'[1]17-7-2023 '!E52+'[1]18-7-2023  '!E52+'[1]19-7-2023  '!E52+'[1]20-7-2023   '!E52+'[1]21-7-2023'!E52+'[1]22-7-2023 '!E52+[1]!Tabla334567810111214131516181920212322242627252829303132333536373839404142434445464748495051525354555657585960616263646566676869707172737475767778798182838485868788899091929394959698991001011021031041051061081091101111131121141151161171181201211221231136[[#This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23</v>
      </c>
      <c r="F53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Retenidas]]+'[1]15-7-2023'!F52+'[1]16-7-2023 '!F52+'[1]17-7-2023 '!F52+'[1]18-7-2023  '!F52+'[1]19-7-2023  '!F52+'[1]20-7-2023   '!F52+'[1]21-7-2023'!F52+'[1]22-7-2023 '!F52+[1]!Tabla334567810111214131516181920212322242627252829303132333536373839404142434445464748495051525354555657585960616263646566676869707172737475767778798182838485868788899091929394959698991001011021031041051061081091101111131121141151161171181201211221231136[[#This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53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Requisados]]+'[1]15-7-2023'!G52+'[1]16-7-2023 '!G52+'[1]17-7-2023 '!G52+'[1]18-7-2023  '!G52+'[1]19-7-2023  '!G52+'[1]20-7-2023   '!G52+'[1]21-7-2023'!G52+'[1]22-7-2023 '!G52+[1]!Tabla334567810111214131516181920212322242627252829303132333536373839404142434445464748495051525354555657585960616263646566676869707172737475767778798182838485868788899091929394959698991001011021031041051061081091101111131121141151161171181201211221231136[[#This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208</v>
      </c>
      <c r="H53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Requisadas]]+'[1]15-7-2023'!H52+'[1]16-7-2023 '!H52+'[1]17-7-2023 '!H52+'[1]18-7-2023  '!H52+'[1]19-7-2023  '!H52+'[1]20-7-2023   '!H52+'[1]21-7-2023'!H52+'[1]22-7-2023 '!H52+[1]!Tabla334567810111214131516181920212322242627252829303132333536373839404142434445464748495051525354555657585960616263646566676869707172737475767778798182838485868788899091929394959698991001011021031041051061081091101111131121141151161171181201211221231136[[#This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114</v>
      </c>
      <c r="I53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Detenidas]]+'[1]15-7-2023'!I52+'[1]16-7-2023 '!I52+'[1]17-7-2023 '!I52+'[1]18-7-2023  '!I52+'[1]19-7-2023  '!I52+'[1]20-7-2023   '!I52+'[1]21-7-2023'!I52+'[1]22-7-2023 '!I52+[1]!Tabla334567810111214131516181920212322242627252829303132333536373839404142434445464748495051525354555657585960616263646566676869707172737475767778798182838485868788899091929394959698991001011021031041051061081091101111131121141151161171181201211221231136[[#This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53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Extranjeros]]+'[1]15-7-2023'!J52+'[1]16-7-2023 '!J52+'[1]17-7-2023 '!J52+'[1]18-7-2023  '!J52+'[1]19-7-2023  '!J52+'[1]20-7-2023   '!J52+'[1]21-7-2023'!J52+'[1]22-7-2023 '!J52+[1]!Tabla334567810111214131516181920212322242627252829303132333536373839404142434445464748495051525354555657585960616263646566676869707172737475767778798182838485868788899091929394959698991001011021031041051061081091101111131121141151161171181201211221231136[[#This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160</v>
      </c>
      <c r="K53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Asistencias]]+'[1]15-7-2023'!K52+'[1]16-7-2023 '!K52+'[1]17-7-2023 '!K52+'[1]18-7-2023  '!K52+'[1]19-7-2023  '!K52+'[1]20-7-2023   '!K52+'[1]21-7-2023'!K52+'[1]22-7-2023 '!K52+[1]!Tabla334567810111214131516181920212322242627252829303132333536373839404142434445464748495051525354555657585960616263646566676869707172737475767778798182838485868788899091929394959698991001011021031041051061081091101111131121141151161171181201211221231136[[#This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1778</v>
      </c>
      <c r="L53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Dominicanos]]+'[1]15-7-2023'!L52+'[1]16-7-2023 '!L52+'[1]17-7-2023 '!L52+'[1]18-7-2023  '!L52+'[1]19-7-2023  '!L52+'[1]20-7-2023   '!L52+'[1]21-7-2023'!L52+'[1]22-7-2023 '!L52+[1]!Tabla334567810111214131516181920212322242627252829303132333536373839404142434445464748495051525354555657585960616263646566676869707172737475767778798182838485868788899091929394959698991001011021031041051061081091101111131121141151161171181201211221231136[[#This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1240</v>
      </c>
      <c r="M53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Asistencias]]+'[1]15-7-2023'!M52+'[1]16-7-2023 '!M52+'[1]17-7-2023 '!M52+'[1]18-7-2023  '!M52+'[1]19-7-2023  '!M52+'[1]20-7-2023   '!M52+'[1]21-7-2023'!M52+'[1]22-7-2023 '!M52+[1]!Tabla334567810111214131516181920212322242627252829303132333536373839404142434445464748495051525354555657585960616263646566676869707172737475767778798182838485868788899091929394959698991001011021031041051061081091101111131121141151161171181201211221231136[[#This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35375</v>
      </c>
      <c r="N53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Beneficiados]]+'[1]15-7-2023'!N52+'[1]16-7-2023 '!N52+'[1]17-7-2023 '!N52+'[1]18-7-2023  '!N52+'[1]19-7-2023  '!N52+'[1]20-7-2023   '!N52+'[1]21-7-2023'!N52+'[1]22-7-2023 '!N52+[1]!Tabla334567810111214131516181920212322242627252829303132333536373839404142434445464748495051525354555657585960616263646566676869707172737475767778798182838485868788899091929394959698991001011021031041051061081091101111131121141151161171181201211221231136[[#This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53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f>
        <v>37153</v>
      </c>
      <c r="AA53" t="s">
        <v>66</v>
      </c>
      <c r="AB53" s="25">
        <f>+E64+G64+H64</f>
        <v>34059</v>
      </c>
    </row>
    <row r="54" spans="2:28" ht="49.5" customHeight="1" x14ac:dyDescent="0.25">
      <c r="B54" s="16" t="s">
        <v>65</v>
      </c>
      <c r="C54" s="16" t="s">
        <v>20</v>
      </c>
      <c r="D54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Preventivos]]+'[1]15-7-2023'!D53+'[1]16-7-2023 '!D53+'[1]17-7-2023 '!D53+'[1]18-7-2023  '!D53+'[1]19-7-2023  '!D53+'[1]20-7-2023   '!D53+'[1]21-7-2023'!D53+'[1]22-7-2023 '!D53+[1]!Tabla334567810111214131516181920212322242627252829303132333536373839404142434445464748495051525354555657585960616263646566676869707172737475767778798182838485868788899091929394959698991001011021031041051061081091101111131121141151161171181201211221231136[[#This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104</v>
      </c>
      <c r="E54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Requisadas]]+'[1]15-7-2023'!E53+'[1]16-7-2023 '!E53+'[1]17-7-2023 '!E53+'[1]18-7-2023  '!E53+'[1]19-7-2023  '!E53+'[1]20-7-2023   '!E53+'[1]21-7-2023'!E53+'[1]22-7-2023 '!E53+[1]!Tabla334567810111214131516181920212322242627252829303132333536373839404142434445464748495051525354555657585960616263646566676869707172737475767778798182838485868788899091929394959698991001011021031041051061081091101111131121141151161171181201211221231136[[#This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2</v>
      </c>
      <c r="F54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Retenidas]]+'[1]15-7-2023'!F53+'[1]16-7-2023 '!F53+'[1]17-7-2023 '!F53+'[1]18-7-2023  '!F53+'[1]19-7-2023  '!F53+'[1]20-7-2023   '!F53+'[1]21-7-2023'!F53+'[1]22-7-2023 '!F53+[1]!Tabla334567810111214131516181920212322242627252829303132333536373839404142434445464748495051525354555657585960616263646566676869707172737475767778798182838485868788899091929394959698991001011021031041051061081091101111131121141151161171181201211221231136[[#This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54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Requisados]]+'[1]15-7-2023'!G53+'[1]16-7-2023 '!G53+'[1]17-7-2023 '!G53+'[1]18-7-2023  '!G53+'[1]19-7-2023  '!G53+'[1]20-7-2023   '!G53+'[1]21-7-2023'!G53+'[1]22-7-2023 '!G53+[1]!Tabla334567810111214131516181920212322242627252829303132333536373839404142434445464748495051525354555657585960616263646566676869707172737475767778798182838485868788899091929394959698991001011021031041051061081091101111131121141151161171181201211221231136[[#This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54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Requisadas]]+'[1]15-7-2023'!H53+'[1]16-7-2023 '!H53+'[1]17-7-2023 '!H53+'[1]18-7-2023  '!H53+'[1]19-7-2023  '!H53+'[1]20-7-2023   '!H53+'[1]21-7-2023'!H53+'[1]22-7-2023 '!H53+[1]!Tabla334567810111214131516181920212322242627252829303132333536373839404142434445464748495051525354555657585960616263646566676869707172737475767778798182838485868788899091929394959698991001011021031041051061081091101111131121141151161171181201211221231136[[#This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78</v>
      </c>
      <c r="I54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Detenidas]]+'[1]15-7-2023'!I53+'[1]16-7-2023 '!I53+'[1]17-7-2023 '!I53+'[1]18-7-2023  '!I53+'[1]19-7-2023  '!I53+'[1]20-7-2023   '!I53+'[1]21-7-2023'!I53+'[1]22-7-2023 '!I53+[1]!Tabla334567810111214131516181920212322242627252829303132333536373839404142434445464748495051525354555657585960616263646566676869707172737475767778798182838485868788899091929394959698991001011021031041051061081091101111131121141151161171181201211221231136[[#This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21</v>
      </c>
      <c r="J54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Extranjeros]]+'[1]15-7-2023'!J53+'[1]16-7-2023 '!J53+'[1]17-7-2023 '!J53+'[1]18-7-2023  '!J53+'[1]19-7-2023  '!J53+'[1]20-7-2023   '!J53+'[1]21-7-2023'!J53+'[1]22-7-2023 '!J53+[1]!Tabla334567810111214131516181920212322242627252829303132333536373839404142434445464748495051525354555657585960616263646566676869707172737475767778798182838485868788899091929394959698991001011021031041051061081091101111131121141151161171181201211221231136[[#This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62</v>
      </c>
      <c r="K54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Asistencias]]+'[1]15-7-2023'!K53+'[1]16-7-2023 '!K53+'[1]17-7-2023 '!K53+'[1]18-7-2023  '!K53+'[1]19-7-2023  '!K53+'[1]20-7-2023   '!K53+'[1]21-7-2023'!K53+'[1]22-7-2023 '!K53+[1]!Tabla334567810111214131516181920212322242627252829303132333536373839404142434445464748495051525354555657585960616263646566676869707172737475767778798182838485868788899091929394959698991001011021031041051061081091101111131121141151161171181201211221231136[[#This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1892</v>
      </c>
      <c r="L54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Dominicanos]]+'[1]15-7-2023'!L53+'[1]16-7-2023 '!L53+'[1]17-7-2023 '!L53+'[1]18-7-2023  '!L53+'[1]19-7-2023  '!L53+'[1]20-7-2023   '!L53+'[1]21-7-2023'!L53+'[1]22-7-2023 '!L53+[1]!Tabla334567810111214131516181920212322242627252829303132333536373839404142434445464748495051525354555657585960616263646566676869707172737475767778798182838485868788899091929394959698991001011021031041051061081091101111131121141151161171181201211221231136[[#This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6</v>
      </c>
      <c r="M54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Asistencias]]+'[1]15-7-2023'!M53+'[1]16-7-2023 '!M53+'[1]17-7-2023 '!M53+'[1]18-7-2023  '!M53+'[1]19-7-2023  '!M53+'[1]20-7-2023   '!M53+'[1]21-7-2023'!M53+'[1]22-7-2023 '!M53+[1]!Tabla334567810111214131516181920212322242627252829303132333536373839404142434445464748495051525354555657585960616263646566676869707172737475767778798182838485868788899091929394959698991001011021031041051061081091101111131121141151161171181201211221231136[[#This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196</v>
      </c>
      <c r="N54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Beneficiados]]+'[1]15-7-2023'!N53+'[1]16-7-2023 '!N53+'[1]17-7-2023 '!N53+'[1]18-7-2023  '!N53+'[1]19-7-2023  '!N53+'[1]20-7-2023   '!N53+'[1]21-7-2023'!N53+'[1]22-7-2023 '!N53+[1]!Tabla334567810111214131516181920212322242627252829303132333536373839404142434445464748495051525354555657585960616263646566676869707172737475767778798182838485868788899091929394959698991001011021031041051061081091101111131121141151161171181201211221231136[[#This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54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f>
        <v>2088</v>
      </c>
      <c r="AA54" t="s">
        <v>68</v>
      </c>
      <c r="AB54" s="25">
        <f>+I64</f>
        <v>546</v>
      </c>
    </row>
    <row r="55" spans="2:28" ht="49.5" customHeight="1" x14ac:dyDescent="0.25">
      <c r="B55" s="16" t="s">
        <v>67</v>
      </c>
      <c r="C55" s="16" t="s">
        <v>21</v>
      </c>
      <c r="D55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Preventivos]]+'[1]15-7-2023'!D54+'[1]16-7-2023 '!D54+'[1]17-7-2023 '!D54+'[1]18-7-2023  '!D54+'[1]19-7-2023  '!D54+'[1]20-7-2023   '!D54+'[1]21-7-2023'!D54+'[1]22-7-2023 '!D54+[1]!Tabla334567810111214131516181920212322242627252829303132333536373839404142434445464748495051525354555657585960616263646566676869707172737475767778798182838485868788899091929394959698991001011021031041051061081091101111131121141151161171181201211221231136[[#This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19</v>
      </c>
      <c r="E55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Requisadas]]+'[1]15-7-2023'!E54+'[1]16-7-2023 '!E54+'[1]17-7-2023 '!E54+'[1]18-7-2023  '!E54+'[1]19-7-2023  '!E54+'[1]20-7-2023   '!E54+'[1]21-7-2023'!E54+'[1]22-7-2023 '!E54+[1]!Tabla334567810111214131516181920212322242627252829303132333536373839404142434445464748495051525354555657585960616263646566676869707172737475767778798182838485868788899091929394959698991001011021031041051061081091101111131121141151161171181201211221231136[[#This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55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Retenidas]]+'[1]15-7-2023'!F54+'[1]16-7-2023 '!F54+'[1]17-7-2023 '!F54+'[1]18-7-2023  '!F54+'[1]19-7-2023  '!F54+'[1]20-7-2023   '!F54+'[1]21-7-2023'!F54+'[1]22-7-2023 '!F54+[1]!Tabla334567810111214131516181920212322242627252829303132333536373839404142434445464748495051525354555657585960616263646566676869707172737475767778798182838485868788899091929394959698991001011021031041051061081091101111131121141151161171181201211221231136[[#This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55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Requisados]]+'[1]15-7-2023'!G54+'[1]16-7-2023 '!G54+'[1]17-7-2023 '!G54+'[1]18-7-2023  '!G54+'[1]19-7-2023  '!G54+'[1]20-7-2023   '!G54+'[1]21-7-2023'!G54+'[1]22-7-2023 '!G54+[1]!Tabla334567810111214131516181920212322242627252829303132333536373839404142434445464748495051525354555657585960616263646566676869707172737475767778798182838485868788899091929394959698991001011021031041051061081091101111131121141151161171181201211221231136[[#This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55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Requisadas]]+'[1]15-7-2023'!H54+'[1]16-7-2023 '!H54+'[1]17-7-2023 '!H54+'[1]18-7-2023  '!H54+'[1]19-7-2023  '!H54+'[1]20-7-2023   '!H54+'[1]21-7-2023'!H54+'[1]22-7-2023 '!H54+[1]!Tabla334567810111214131516181920212322242627252829303132333536373839404142434445464748495051525354555657585960616263646566676869707172737475767778798182838485868788899091929394959698991001011021031041051061081091101111131121141151161171181201211221231136[[#This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55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Detenidas]]+'[1]15-7-2023'!I54+'[1]16-7-2023 '!I54+'[1]17-7-2023 '!I54+'[1]18-7-2023  '!I54+'[1]19-7-2023  '!I54+'[1]20-7-2023   '!I54+'[1]21-7-2023'!I54+'[1]22-7-2023 '!I54+[1]!Tabla334567810111214131516181920212322242627252829303132333536373839404142434445464748495051525354555657585960616263646566676869707172737475767778798182838485868788899091929394959698991001011021031041051061081091101111131121141151161171181201211221231136[[#This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55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Extranjeros]]+'[1]15-7-2023'!J54+'[1]16-7-2023 '!J54+'[1]17-7-2023 '!J54+'[1]18-7-2023  '!J54+'[1]19-7-2023  '!J54+'[1]20-7-2023   '!J54+'[1]21-7-2023'!J54+'[1]22-7-2023 '!J54+[1]!Tabla334567810111214131516181920212322242627252829303132333536373839404142434445464748495051525354555657585960616263646566676869707172737475767778798182838485868788899091929394959698991001011021031041051061081091101111131121141151161171181201211221231136[[#This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3444</v>
      </c>
      <c r="K55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Asistencias]]+'[1]15-7-2023'!K54+'[1]16-7-2023 '!K54+'[1]17-7-2023 '!K54+'[1]18-7-2023  '!K54+'[1]19-7-2023  '!K54+'[1]20-7-2023   '!K54+'[1]21-7-2023'!K54+'[1]22-7-2023 '!K54+[1]!Tabla334567810111214131516181920212322242627252829303132333536373839404142434445464748495051525354555657585960616263646566676869707172737475767778798182838485868788899091929394959698991001011021031041051061081091101111131121141151161171181201211221231136[[#This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3444</v>
      </c>
      <c r="L55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Dominicanos]]+'[1]15-7-2023'!L54+'[1]16-7-2023 '!L54+'[1]17-7-2023 '!L54+'[1]18-7-2023  '!L54+'[1]19-7-2023  '!L54+'[1]20-7-2023   '!L54+'[1]21-7-2023'!L54+'[1]22-7-2023 '!L54+[1]!Tabla334567810111214131516181920212322242627252829303132333536373839404142434445464748495051525354555657585960616263646566676869707172737475767778798182838485868788899091929394959698991001011021031041051061081091101111131121141151161171181201211221231136[[#This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</v>
      </c>
      <c r="M55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Asistencias]]+'[1]15-7-2023'!M54+'[1]16-7-2023 '!M54+'[1]17-7-2023 '!M54+'[1]18-7-2023  '!M54+'[1]19-7-2023  '!M54+'[1]20-7-2023   '!M54+'[1]21-7-2023'!M54+'[1]22-7-2023 '!M54+[1]!Tabla334567810111214131516181920212322242627252829303132333536373839404142434445464748495051525354555657585960616263646566676869707172737475767778798182838485868788899091929394959698991001011021031041051061081091101111131121141151161171181201211221231136[[#This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5</v>
      </c>
      <c r="N55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Beneficiados]]+'[1]15-7-2023'!N54+'[1]16-7-2023 '!N54+'[1]17-7-2023 '!N54+'[1]18-7-2023  '!N54+'[1]19-7-2023  '!N54+'[1]20-7-2023   '!N54+'[1]21-7-2023'!N54+'[1]22-7-2023 '!N54+[1]!Tabla334567810111214131516181920212322242627252829303132333536373839404142434445464748495051525354555657585960616263646566676869707172737475767778798182838485868788899091929394959698991001011021031041051061081091101111131121141151161171181201211221231136[[#This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55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f>
        <v>3449</v>
      </c>
      <c r="AA55" t="s">
        <v>70</v>
      </c>
      <c r="AB55" s="25">
        <f>+J64+L64</f>
        <v>242973</v>
      </c>
    </row>
    <row r="56" spans="2:28" ht="49.5" customHeight="1" x14ac:dyDescent="0.25">
      <c r="B56" s="16" t="s">
        <v>69</v>
      </c>
      <c r="C56" s="16" t="s">
        <v>20</v>
      </c>
      <c r="D56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Preventivos]]+'[1]15-7-2023'!D55+'[1]16-7-2023 '!D55+'[1]17-7-2023 '!D55+'[1]18-7-2023  '!D55+'[1]19-7-2023  '!D55+'[1]20-7-2023   '!D55+'[1]21-7-2023'!D55+'[1]22-7-2023 '!D55+[1]!Tabla334567810111214131516181920212322242627252829303132333536373839404142434445464748495051525354555657585960616263646566676869707172737475767778798182838485868788899091929394959698991001011021031041051061081091101111131121141151161171181201211221231136[[#This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451</v>
      </c>
      <c r="E56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Requisadas]]+'[1]15-7-2023'!E55+'[1]16-7-2023 '!E55+'[1]17-7-2023 '!E55+'[1]18-7-2023  '!E55+'[1]19-7-2023  '!E55+'[1]20-7-2023   '!E55+'[1]21-7-2023'!E55+'[1]22-7-2023 '!E55+[1]!Tabla334567810111214131516181920212322242627252829303132333536373839404142434445464748495051525354555657585960616263646566676869707172737475767778798182838485868788899091929394959698991001011021031041051061081091101111131121141151161171181201211221231136[[#This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314</v>
      </c>
      <c r="F56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Retenidas]]+'[1]15-7-2023'!F55+'[1]16-7-2023 '!F55+'[1]17-7-2023 '!F55+'[1]18-7-2023  '!F55+'[1]19-7-2023  '!F55+'[1]20-7-2023   '!F55+'[1]21-7-2023'!F55+'[1]22-7-2023 '!F55+[1]!Tabla334567810111214131516181920212322242627252829303132333536373839404142434445464748495051525354555657585960616263646566676869707172737475767778798182838485868788899091929394959698991001011021031041051061081091101111131121141151161171181201211221231136[[#This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56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Requisados]]+'[1]15-7-2023'!G55+'[1]16-7-2023 '!G55+'[1]17-7-2023 '!G55+'[1]18-7-2023  '!G55+'[1]19-7-2023  '!G55+'[1]20-7-2023   '!G55+'[1]21-7-2023'!G55+'[1]22-7-2023 '!G55+[1]!Tabla334567810111214131516181920212322242627252829303132333536373839404142434445464748495051525354555657585960616263646566676869707172737475767778798182838485868788899091929394959698991001011021031041051061081091101111131121141151161171181201211221231136[[#This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609</v>
      </c>
      <c r="H56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Requisadas]]+'[1]15-7-2023'!H55+'[1]16-7-2023 '!H55+'[1]17-7-2023 '!H55+'[1]18-7-2023  '!H55+'[1]19-7-2023  '!H55+'[1]20-7-2023   '!H55+'[1]21-7-2023'!H55+'[1]22-7-2023 '!H55+[1]!Tabla334567810111214131516181920212322242627252829303132333536373839404142434445464748495051525354555657585960616263646566676869707172737475767778798182838485868788899091929394959698991001011021031041051061081091101111131121141151161171181201211221231136[[#This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1090</v>
      </c>
      <c r="I56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Detenidas]]+'[1]15-7-2023'!I55+'[1]16-7-2023 '!I55+'[1]17-7-2023 '!I55+'[1]18-7-2023  '!I55+'[1]19-7-2023  '!I55+'[1]20-7-2023   '!I55+'[1]21-7-2023'!I55+'[1]22-7-2023 '!I55+[1]!Tabla334567810111214131516181920212322242627252829303132333536373839404142434445464748495051525354555657585960616263646566676869707172737475767778798182838485868788899091929394959698991001011021031041051061081091101111131121141151161171181201211221231136[[#This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5</v>
      </c>
      <c r="J56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Extranjeros]]+'[1]15-7-2023'!J55+'[1]16-7-2023 '!J55+'[1]17-7-2023 '!J55+'[1]18-7-2023  '!J55+'[1]19-7-2023  '!J55+'[1]20-7-2023   '!J55+'[1]21-7-2023'!J55+'[1]22-7-2023 '!J55+[1]!Tabla334567810111214131516181920212322242627252829303132333536373839404142434445464748495051525354555657585960616263646566676869707172737475767778798182838485868788899091929394959698991001011021031041051061081091101111131121141151161171181201211221231136[[#This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774</v>
      </c>
      <c r="K56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Asistencias]]+'[1]15-7-2023'!K55+'[1]16-7-2023 '!K55+'[1]17-7-2023 '!K55+'[1]18-7-2023  '!K55+'[1]19-7-2023  '!K55+'[1]20-7-2023   '!K55+'[1]21-7-2023'!K55+'[1]22-7-2023 '!K55+[1]!Tabla334567810111214131516181920212322242627252829303132333536373839404142434445464748495051525354555657585960616263646566676869707172737475767778798182838485868788899091929394959698991001011021031041051061081091101111131121141151161171181201211221231136[[#This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2018</v>
      </c>
      <c r="L56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Dominicanos]]+'[1]15-7-2023'!L55+'[1]16-7-2023 '!L55+'[1]17-7-2023 '!L55+'[1]18-7-2023  '!L55+'[1]19-7-2023  '!L55+'[1]20-7-2023   '!L55+'[1]21-7-2023'!L55+'[1]22-7-2023 '!L55+[1]!Tabla334567810111214131516181920212322242627252829303132333536373839404142434445464748495051525354555657585960616263646566676869707172737475767778798182838485868788899091929394959698991001011021031041051061081091101111131121141151161171181201211221231136[[#This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1763</v>
      </c>
      <c r="M56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Asistencias]]+'[1]15-7-2023'!M55+'[1]16-7-2023 '!M55+'[1]17-7-2023 '!M55+'[1]18-7-2023  '!M55+'[1]19-7-2023  '!M55+'[1]20-7-2023   '!M55+'[1]21-7-2023'!M55+'[1]22-7-2023 '!M55+[1]!Tabla334567810111214131516181920212322242627252829303132333536373839404142434445464748495051525354555657585960616263646566676869707172737475767778798182838485868788899091929394959698991001011021031041051061081091101111131121141151161171181201211221231136[[#This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5074</v>
      </c>
      <c r="N56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Beneficiados]]+'[1]15-7-2023'!N55+'[1]16-7-2023 '!N55+'[1]17-7-2023 '!N55+'[1]18-7-2023  '!N55+'[1]19-7-2023  '!N55+'[1]20-7-2023   '!N55+'[1]21-7-2023'!N55+'[1]22-7-2023 '!N55+[1]!Tabla334567810111214131516181920212322242627252829303132333536373839404142434445464748495051525354555657585960616263646566676869707172737475767778798182838485868788899091929394959698991001011021031041051061081091101111131121141151161171181201211221231136[[#This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56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f>
        <v>7092</v>
      </c>
    </row>
    <row r="57" spans="2:28" ht="49.5" customHeight="1" x14ac:dyDescent="0.25">
      <c r="B57" s="26" t="s">
        <v>71</v>
      </c>
      <c r="C57" s="26" t="s">
        <v>21</v>
      </c>
      <c r="D57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Preventivos]]+'[1]15-7-2023'!D56+'[1]16-7-2023 '!D56+'[1]17-7-2023 '!D56+'[1]18-7-2023  '!D56+'[1]19-7-2023  '!D56+'[1]20-7-2023   '!D56+'[1]21-7-2023'!D56+'[1]22-7-2023 '!D56+[1]!Tabla334567810111214131516181920212322242627252829303132333536373839404142434445464748495051525354555657585960616263646566676869707172737475767778798182838485868788899091929394959698991001011021031041051061081091101111131121141151161171181201211221231136[[#This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18</v>
      </c>
      <c r="E57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Requisadas]]+'[1]15-7-2023'!E56+'[1]16-7-2023 '!E56+'[1]17-7-2023 '!E56+'[1]18-7-2023  '!E56+'[1]19-7-2023  '!E56+'[1]20-7-2023   '!E56+'[1]21-7-2023'!E56+'[1]22-7-2023 '!E56+[1]!Tabla334567810111214131516181920212322242627252829303132333536373839404142434445464748495051525354555657585960616263646566676869707172737475767778798182838485868788899091929394959698991001011021031041051061081091101111131121141151161171181201211221231136[[#This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2</v>
      </c>
      <c r="F57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Retenidas]]+'[1]15-7-2023'!F56+'[1]16-7-2023 '!F56+'[1]17-7-2023 '!F56+'[1]18-7-2023  '!F56+'[1]19-7-2023  '!F56+'[1]20-7-2023   '!F56+'[1]21-7-2023'!F56+'[1]22-7-2023 '!F56+[1]!Tabla334567810111214131516181920212322242627252829303132333536373839404142434445464748495051525354555657585960616263646566676869707172737475767778798182838485868788899091929394959698991001011021031041051061081091101111131121141151161171181201211221231136[[#This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57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Requisados]]+'[1]15-7-2023'!G56+'[1]16-7-2023 '!G56+'[1]17-7-2023 '!G56+'[1]18-7-2023  '!G56+'[1]19-7-2023  '!G56+'[1]20-7-2023   '!G56+'[1]21-7-2023'!G56+'[1]22-7-2023 '!G56+[1]!Tabla334567810111214131516181920212322242627252829303132333536373839404142434445464748495051525354555657585960616263646566676869707172737475767778798182838485868788899091929394959698991001011021031041051061081091101111131121141151161171181201211221231136[[#This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20</v>
      </c>
      <c r="H57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Requisadas]]+'[1]15-7-2023'!H56+'[1]16-7-2023 '!H56+'[1]17-7-2023 '!H56+'[1]18-7-2023  '!H56+'[1]19-7-2023  '!H56+'[1]20-7-2023   '!H56+'[1]21-7-2023'!H56+'[1]22-7-2023 '!H56+[1]!Tabla334567810111214131516181920212322242627252829303132333536373839404142434445464748495051525354555657585960616263646566676869707172737475767778798182838485868788899091929394959698991001011021031041051061081091101111131121141151161171181201211221231136[[#This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39</v>
      </c>
      <c r="I57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Detenidas]]+'[1]15-7-2023'!I56+'[1]16-7-2023 '!I56+'[1]17-7-2023 '!I56+'[1]18-7-2023  '!I56+'[1]19-7-2023  '!I56+'[1]20-7-2023   '!I56+'[1]21-7-2023'!I56+'[1]22-7-2023 '!I56+[1]!Tabla334567810111214131516181920212322242627252829303132333536373839404142434445464748495051525354555657585960616263646566676869707172737475767778798182838485868788899091929394959698991001011021031041051061081091101111131121141151161171181201211221231136[[#This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57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Extranjeros]]+'[1]15-7-2023'!J56+'[1]16-7-2023 '!J56+'[1]17-7-2023 '!J56+'[1]18-7-2023  '!J56+'[1]19-7-2023  '!J56+'[1]20-7-2023   '!J56+'[1]21-7-2023'!J56+'[1]22-7-2023 '!J56+[1]!Tabla334567810111214131516181920212322242627252829303132333536373839404142434445464748495051525354555657585960616263646566676869707172737475767778798182838485868788899091929394959698991001011021031041051061081091101111131121141151161171181201211221231136[[#This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18</v>
      </c>
      <c r="K57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Asistencias]]+'[1]15-7-2023'!K56+'[1]16-7-2023 '!K56+'[1]17-7-2023 '!K56+'[1]18-7-2023  '!K56+'[1]19-7-2023  '!K56+'[1]20-7-2023   '!K56+'[1]21-7-2023'!K56+'[1]22-7-2023 '!K56+[1]!Tabla334567810111214131516181920212322242627252829303132333536373839404142434445464748495051525354555657585960616263646566676869707172737475767778798182838485868788899091929394959698991001011021031041051061081091101111131121141151161171181201211221231136[[#This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533</v>
      </c>
      <c r="L57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Dominicanos]]+'[1]15-7-2023'!L56+'[1]16-7-2023 '!L56+'[1]17-7-2023 '!L56+'[1]18-7-2023  '!L56+'[1]19-7-2023  '!L56+'[1]20-7-2023   '!L56+'[1]21-7-2023'!L56+'[1]22-7-2023 '!L56+[1]!Tabla334567810111214131516181920212322242627252829303132333536373839404142434445464748495051525354555657585960616263646566676869707172737475767778798182838485868788899091929394959698991001011021031041051061081091101111131121141151161171181201211221231136[[#This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146</v>
      </c>
      <c r="M57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Asistencias]]+'[1]15-7-2023'!M56+'[1]16-7-2023 '!M56+'[1]17-7-2023 '!M56+'[1]18-7-2023  '!M56+'[1]19-7-2023  '!M56+'[1]20-7-2023   '!M56+'[1]21-7-2023'!M56+'[1]22-7-2023 '!M56+[1]!Tabla334567810111214131516181920212322242627252829303132333536373839404142434445464748495051525354555657585960616263646566676869707172737475767778798182838485868788899091929394959698991001011021031041051061081091101111131121141151161171181201211221231136[[#This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6962</v>
      </c>
      <c r="N57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Beneficiados]]+'[1]15-7-2023'!N56+'[1]16-7-2023 '!N56+'[1]17-7-2023 '!N56+'[1]18-7-2023  '!N56+'[1]19-7-2023  '!N56+'[1]20-7-2023   '!N56+'[1]21-7-2023'!N56+'[1]22-7-2023 '!N56+[1]!Tabla334567810111214131516181920212322242627252829303132333536373839404142434445464748495051525354555657585960616263646566676869707172737475767778798182838485868788899091929394959698991001011021031041051061081091101111131121141151161171181201211221231136[[#This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57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f>
        <v>7495</v>
      </c>
      <c r="P57" s="27"/>
      <c r="Q57" s="27"/>
      <c r="R57" s="27"/>
    </row>
    <row r="58" spans="2:28" ht="123" x14ac:dyDescent="0.25">
      <c r="B58" s="13" t="s">
        <v>72</v>
      </c>
      <c r="C58" s="13"/>
      <c r="D58" s="14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Preventivos]]+'[1]15-7-2023'!D57+'[1]16-7-2023 '!D57+'[1]17-7-2023 '!D57+'[1]18-7-2023  '!D57+'[1]19-7-2023  '!D57+'[1]20-7-2023   '!D57+'[1]21-7-2023'!D57+'[1]22-7-2023 '!D57+[1]!Tabla334567810111214131516181920212322242627252829303132333536373839404142434445464748495051525354555657585960616263646566676869707172737475767778798182838485868788899091929394959698991001011021031041051061081091101111131121141151161171181201211221231136[[#This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258</v>
      </c>
      <c r="E58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Requisadas]]+'[1]15-7-2023'!E57+'[1]16-7-2023 '!E57+'[1]17-7-2023 '!E57+'[1]18-7-2023  '!E57+'[1]19-7-2023  '!E57+'[1]20-7-2023   '!E57+'[1]21-7-2023'!E57+'[1]22-7-2023 '!E57+[1]!Tabla334567810111214131516181920212322242627252829303132333536373839404142434445464748495051525354555657585960616263646566676869707172737475767778798182838485868788899091929394959698991001011021031041051061081091101111131121141151161171181201211221231136[[#This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84</v>
      </c>
      <c r="F58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Retenidas]]+'[1]15-7-2023'!F57+'[1]16-7-2023 '!F57+'[1]17-7-2023 '!F57+'[1]18-7-2023  '!F57+'[1]19-7-2023  '!F57+'[1]20-7-2023   '!F57+'[1]21-7-2023'!F57+'[1]22-7-2023 '!F57+[1]!Tabla334567810111214131516181920212322242627252829303132333536373839404142434445464748495051525354555657585960616263646566676869707172737475767778798182838485868788899091929394959698991001011021031041051061081091101111131121141151161171181201211221231136[[#This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58" s="14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Requisados]]+'[1]15-7-2023'!G57+'[1]16-7-2023 '!G57+'[1]17-7-2023 '!G57+'[1]18-7-2023  '!G57+'[1]19-7-2023  '!G57+'[1]20-7-2023   '!G57+'[1]21-7-2023'!G57+'[1]22-7-2023 '!G57+[1]!Tabla334567810111214131516181920212322242627252829303132333536373839404142434445464748495051525354555657585960616263646566676869707172737475767778798182838485868788899091929394959698991001011021031041051061081091101111131121141151161171181201211221231136[[#This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489</v>
      </c>
      <c r="H58" s="14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Requisadas]]+'[1]15-7-2023'!H57+'[1]16-7-2023 '!H57+'[1]17-7-2023 '!H57+'[1]18-7-2023  '!H57+'[1]19-7-2023  '!H57+'[1]20-7-2023   '!H57+'[1]21-7-2023'!H57+'[1]22-7-2023 '!H57+[1]!Tabla334567810111214131516181920212322242627252829303132333536373839404142434445464748495051525354555657585960616263646566676869707172737475767778798182838485868788899091929394959698991001011021031041051061081091101111131121141151161171181201211221231136[[#This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1153</v>
      </c>
      <c r="I58" s="14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Detenidas]]+'[1]15-7-2023'!I57+'[1]16-7-2023 '!I57+'[1]17-7-2023 '!I57+'[1]18-7-2023  '!I57+'[1]19-7-2023  '!I57+'[1]20-7-2023   '!I57+'[1]21-7-2023'!I57+'[1]22-7-2023 '!I57+[1]!Tabla334567810111214131516181920212322242627252829303132333536373839404142434445464748495051525354555657585960616263646566676869707172737475767778798182838485868788899091929394959698991001011021031041051061081091101111131121141151161171181201211221231136[[#This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1</v>
      </c>
      <c r="J58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Extranjeros]]+'[1]15-7-2023'!J57+'[1]16-7-2023 '!J57+'[1]17-7-2023 '!J57+'[1]18-7-2023  '!J57+'[1]19-7-2023  '!J57+'[1]20-7-2023   '!J57+'[1]21-7-2023'!J57+'[1]22-7-2023 '!J57+[1]!Tabla334567810111214131516181920212322242627252829303132333536373839404142434445464748495051525354555657585960616263646566676869707172737475767778798182838485868788899091929394959698991001011021031041051061081091101111131121141151161171181201211221231136[[#This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6</v>
      </c>
      <c r="K58" s="14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Asistencias]]+'[1]15-7-2023'!K57+'[1]16-7-2023 '!K57+'[1]17-7-2023 '!K57+'[1]18-7-2023  '!K57+'[1]19-7-2023  '!K57+'[1]20-7-2023   '!K57+'[1]21-7-2023'!K57+'[1]22-7-2023 '!K57+[1]!Tabla334567810111214131516181920212322242627252829303132333536373839404142434445464748495051525354555657585960616263646566676869707172737475767778798182838485868788899091929394959698991001011021031041051061081091101111131121141151161171181201211221231136[[#This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22</v>
      </c>
      <c r="L58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Dominicanos]]+'[1]15-7-2023'!L57+'[1]16-7-2023 '!L57+'[1]17-7-2023 '!L57+'[1]18-7-2023  '!L57+'[1]19-7-2023  '!L57+'[1]20-7-2023   '!L57+'[1]21-7-2023'!L57+'[1]22-7-2023 '!L57+[1]!Tabla334567810111214131516181920212322242627252829303132333536373839404142434445464748495051525354555657585960616263646566676869707172737475767778798182838485868788899091929394959698991001011021031041051061081091101111131121141151161171181201211221231136[[#This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35</v>
      </c>
      <c r="M58" s="14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Asistencias]]+'[1]15-7-2023'!M57+'[1]16-7-2023 '!M57+'[1]17-7-2023 '!M57+'[1]18-7-2023  '!M57+'[1]19-7-2023  '!M57+'[1]20-7-2023   '!M57+'[1]21-7-2023'!M57+'[1]22-7-2023 '!M57+[1]!Tabla334567810111214131516181920212322242627252829303132333536373839404142434445464748495051525354555657585960616263646566676869707172737475767778798182838485868788899091929394959698991001011021031041051061081091101111131121141151161171181201211221231136[[#This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512</v>
      </c>
      <c r="N58" s="14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Beneficiados]]+'[1]15-7-2023'!N57+'[1]16-7-2023 '!N57+'[1]17-7-2023 '!N57+'[1]18-7-2023  '!N57+'[1]19-7-2023  '!N57+'[1]20-7-2023   '!N57+'[1]21-7-2023'!N57+'[1]22-7-2023 '!N57+[1]!Tabla334567810111214131516181920212322242627252829303132333536373839404142434445464748495051525354555657585960616263646566676869707172737475767778798182838485868788899091929394959698991001011021031041051061081091101111131121141151161171181201211221231136[[#This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58" s="14">
        <f t="shared" ref="O58" si="6">SUM(O59+O60)</f>
        <v>534</v>
      </c>
    </row>
    <row r="59" spans="2:28" ht="49.5" customHeight="1" x14ac:dyDescent="0.25">
      <c r="B59" s="16" t="s">
        <v>73</v>
      </c>
      <c r="C59" s="16" t="s">
        <v>20</v>
      </c>
      <c r="D59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Preventivos]]+'[1]15-7-2023'!D58+'[1]16-7-2023 '!D58+'[1]17-7-2023 '!D58+'[1]18-7-2023  '!D58+'[1]19-7-2023  '!D58+'[1]20-7-2023   '!D58+'[1]21-7-2023'!D58+'[1]22-7-2023 '!D58+[1]!Tabla334567810111214131516181920212322242627252829303132333536373839404142434445464748495051525354555657585960616263646566676869707172737475767778798182838485868788899091929394959698991001011021031041051061081091101111131121141151161171181201211221231136[[#This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96</v>
      </c>
      <c r="E59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Requisadas]]+'[1]15-7-2023'!E58+'[1]16-7-2023 '!E58+'[1]17-7-2023 '!E58+'[1]18-7-2023  '!E58+'[1]19-7-2023  '!E58+'[1]20-7-2023   '!E58+'[1]21-7-2023'!E58+'[1]22-7-2023 '!E58+[1]!Tabla334567810111214131516181920212322242627252829303132333536373839404142434445464748495051525354555657585960616263646566676869707172737475767778798182838485868788899091929394959698991001011021031041051061081091101111131121141151161171181201211221231136[[#This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84</v>
      </c>
      <c r="F59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Retenidas]]+'[1]15-7-2023'!F58+'[1]16-7-2023 '!F58+'[1]17-7-2023 '!F58+'[1]18-7-2023  '!F58+'[1]19-7-2023  '!F58+'[1]20-7-2023   '!F58+'[1]21-7-2023'!F58+'[1]22-7-2023 '!F58+[1]!Tabla334567810111214131516181920212322242627252829303132333536373839404142434445464748495051525354555657585960616263646566676869707172737475767778798182838485868788899091929394959698991001011021031041051061081091101111131121141151161171181201211221231136[[#This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59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Requisados]]+'[1]15-7-2023'!G58+'[1]16-7-2023 '!G58+'[1]17-7-2023 '!G58+'[1]18-7-2023  '!G58+'[1]19-7-2023  '!G58+'[1]20-7-2023   '!G58+'[1]21-7-2023'!G58+'[1]22-7-2023 '!G58+[1]!Tabla334567810111214131516181920212322242627252829303132333536373839404142434445464748495051525354555657585960616263646566676869707172737475767778798182838485868788899091929394959698991001011021031041051061081091101111131121141151161171181201211221231136[[#This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489</v>
      </c>
      <c r="H59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Requisadas]]+'[1]15-7-2023'!H58+'[1]16-7-2023 '!H58+'[1]17-7-2023 '!H58+'[1]18-7-2023  '!H58+'[1]19-7-2023  '!H58+'[1]20-7-2023   '!H58+'[1]21-7-2023'!H58+'[1]22-7-2023 '!H58+[1]!Tabla334567810111214131516181920212322242627252829303132333536373839404142434445464748495051525354555657585960616263646566676869707172737475767778798182838485868788899091929394959698991001011021031041051061081091101111131121141151161171181201211221231136[[#This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1151</v>
      </c>
      <c r="I59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Detenidas]]+'[1]15-7-2023'!I58+'[1]16-7-2023 '!I58+'[1]17-7-2023 '!I58+'[1]18-7-2023  '!I58+'[1]19-7-2023  '!I58+'[1]20-7-2023   '!I58+'[1]21-7-2023'!I58+'[1]22-7-2023 '!I58+[1]!Tabla334567810111214131516181920212322242627252829303132333536373839404142434445464748495051525354555657585960616263646566676869707172737475767778798182838485868788899091929394959698991001011021031041051061081091101111131121141151161171181201211221231136[[#This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1</v>
      </c>
      <c r="J59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Extranjeros]]+'[1]15-7-2023'!J58+'[1]16-7-2023 '!J58+'[1]17-7-2023 '!J58+'[1]18-7-2023  '!J58+'[1]19-7-2023  '!J58+'[1]20-7-2023   '!J58+'[1]21-7-2023'!J58+'[1]22-7-2023 '!J58+[1]!Tabla334567810111214131516181920212322242627252829303132333536373839404142434445464748495051525354555657585960616263646566676869707172737475767778798182838485868788899091929394959698991001011021031041051061081091101111131121141151161171181201211221231136[[#This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0</v>
      </c>
      <c r="K59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Asistencias]]+'[1]15-7-2023'!K58+'[1]16-7-2023 '!K58+'[1]17-7-2023 '!K58+'[1]18-7-2023  '!K58+'[1]19-7-2023  '!K58+'[1]20-7-2023   '!K58+'[1]21-7-2023'!K58+'[1]22-7-2023 '!K58+[1]!Tabla334567810111214131516181920212322242627252829303132333536373839404142434445464748495051525354555657585960616263646566676869707172737475767778798182838485868788899091929394959698991001011021031041051061081091101111131121141151161171181201211221231136[[#This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0</v>
      </c>
      <c r="L59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Dominicanos]]+'[1]15-7-2023'!L58+'[1]16-7-2023 '!L58+'[1]17-7-2023 '!L58+'[1]18-7-2023  '!L58+'[1]19-7-2023  '!L58+'[1]20-7-2023   '!L58+'[1]21-7-2023'!L58+'[1]22-7-2023 '!L58+[1]!Tabla334567810111214131516181920212322242627252829303132333536373839404142434445464748495051525354555657585960616263646566676869707172737475767778798182838485868788899091929394959698991001011021031041051061081091101111131121141151161171181201211221231136[[#This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0</v>
      </c>
      <c r="M59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Asistencias]]+'[1]15-7-2023'!M58+'[1]16-7-2023 '!M58+'[1]17-7-2023 '!M58+'[1]18-7-2023  '!M58+'[1]19-7-2023  '!M58+'[1]20-7-2023   '!M58+'[1]21-7-2023'!M58+'[1]22-7-2023 '!M58+[1]!Tabla334567810111214131516181920212322242627252829303132333536373839404142434445464748495051525354555657585960616263646566676869707172737475767778798182838485868788899091929394959698991001011021031041051061081091101111131121141151161171181201211221231136[[#This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0</v>
      </c>
      <c r="N59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Beneficiados]]+'[1]15-7-2023'!N58+'[1]16-7-2023 '!N58+'[1]17-7-2023 '!N58+'[1]18-7-2023  '!N58+'[1]19-7-2023  '!N58+'[1]20-7-2023   '!N58+'[1]21-7-2023'!N58+'[1]22-7-2023 '!N58+[1]!Tabla334567810111214131516181920212322242627252829303132333536373839404142434445464748495051525354555657585960616263646566676869707172737475767778798182838485868788899091929394959698991001011021031041051061081091101111131121141151161171181201211221231136[[#This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59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f>
        <v>0</v>
      </c>
    </row>
    <row r="60" spans="2:28" ht="49.5" customHeight="1" x14ac:dyDescent="0.25">
      <c r="B60" s="16" t="s">
        <v>74</v>
      </c>
      <c r="C60" s="28" t="s">
        <v>20</v>
      </c>
      <c r="D60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Preventivos]]+'[1]15-7-2023'!D59+'[1]16-7-2023 '!D59+'[1]17-7-2023 '!D59+'[1]18-7-2023  '!D59+'[1]19-7-2023  '!D59+'[1]20-7-2023   '!D59+'[1]21-7-2023'!D59+'[1]22-7-2023 '!D59+[1]!Tabla334567810111214131516181920212322242627252829303132333536373839404142434445464748495051525354555657585960616263646566676869707172737475767778798182838485868788899091929394959698991001011021031041051061081091101111131121141151161171181201211221231136[[#This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162</v>
      </c>
      <c r="E60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Requisadas]]+'[1]15-7-2023'!E59+'[1]16-7-2023 '!E59+'[1]17-7-2023 '!E59+'[1]18-7-2023  '!E59+'[1]19-7-2023  '!E59+'[1]20-7-2023   '!E59+'[1]21-7-2023'!E59+'[1]22-7-2023 '!E59+[1]!Tabla334567810111214131516181920212322242627252829303132333536373839404142434445464748495051525354555657585960616263646566676869707172737475767778798182838485868788899091929394959698991001011021031041051061081091101111131121141151161171181201211221231136[[#This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60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Retenidas]]+'[1]15-7-2023'!F59+'[1]16-7-2023 '!F59+'[1]17-7-2023 '!F59+'[1]18-7-2023  '!F59+'[1]19-7-2023  '!F59+'[1]20-7-2023   '!F59+'[1]21-7-2023'!F59+'[1]22-7-2023 '!F59+[1]!Tabla334567810111214131516181920212322242627252829303132333536373839404142434445464748495051525354555657585960616263646566676869707172737475767778798182838485868788899091929394959698991001011021031041051061081091101111131121141151161171181201211221231136[[#This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60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Requisados]]+'[1]15-7-2023'!G59+'[1]16-7-2023 '!G59+'[1]17-7-2023 '!G59+'[1]18-7-2023  '!G59+'[1]19-7-2023  '!G59+'[1]20-7-2023   '!G59+'[1]21-7-2023'!G59+'[1]22-7-2023 '!G59+[1]!Tabla334567810111214131516181920212322242627252829303132333536373839404142434445464748495051525354555657585960616263646566676869707172737475767778798182838485868788899091929394959698991001011021031041051061081091101111131121141151161171181201211221231136[[#This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60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Requisadas]]+'[1]15-7-2023'!H59+'[1]16-7-2023 '!H59+'[1]17-7-2023 '!H59+'[1]18-7-2023  '!H59+'[1]19-7-2023  '!H59+'[1]20-7-2023   '!H59+'[1]21-7-2023'!H59+'[1]22-7-2023 '!H59+[1]!Tabla334567810111214131516181920212322242627252829303132333536373839404142434445464748495051525354555657585960616263646566676869707172737475767778798182838485868788899091929394959698991001011021031041051061081091101111131121141151161171181201211221231136[[#This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2</v>
      </c>
      <c r="I60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Detenidas]]+'[1]15-7-2023'!I59+'[1]16-7-2023 '!I59+'[1]17-7-2023 '!I59+'[1]18-7-2023  '!I59+'[1]19-7-2023  '!I59+'[1]20-7-2023   '!I59+'[1]21-7-2023'!I59+'[1]22-7-2023 '!I59+[1]!Tabla334567810111214131516181920212322242627252829303132333536373839404142434445464748495051525354555657585960616263646566676869707172737475767778798182838485868788899091929394959698991001011021031041051061081091101111131121141151161171181201211221231136[[#This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60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Extranjeros]]+'[1]15-7-2023'!J59+'[1]16-7-2023 '!J59+'[1]17-7-2023 '!J59+'[1]18-7-2023  '!J59+'[1]19-7-2023  '!J59+'[1]20-7-2023   '!J59+'[1]21-7-2023'!J59+'[1]22-7-2023 '!J59+[1]!Tabla334567810111214131516181920212322242627252829303132333536373839404142434445464748495051525354555657585960616263646566676869707172737475767778798182838485868788899091929394959698991001011021031041051061081091101111131121141151161171181201211221231136[[#This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6</v>
      </c>
      <c r="K60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Asistencias]]+'[1]15-7-2023'!K59+'[1]16-7-2023 '!K59+'[1]17-7-2023 '!K59+'[1]18-7-2023  '!K59+'[1]19-7-2023  '!K59+'[1]20-7-2023   '!K59+'[1]21-7-2023'!K59+'[1]22-7-2023 '!K59+[1]!Tabla334567810111214131516181920212322242627252829303132333536373839404142434445464748495051525354555657585960616263646566676869707172737475767778798182838485868788899091929394959698991001011021031041051061081091101111131121141151161171181201211221231136[[#This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22</v>
      </c>
      <c r="L60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Dominicanos]]+'[1]15-7-2023'!L59+'[1]16-7-2023 '!L59+'[1]17-7-2023 '!L59+'[1]18-7-2023  '!L59+'[1]19-7-2023  '!L59+'[1]20-7-2023   '!L59+'[1]21-7-2023'!L59+'[1]22-7-2023 '!L59+[1]!Tabla334567810111214131516181920212322242627252829303132333536373839404142434445464748495051525354555657585960616263646566676869707172737475767778798182838485868788899091929394959698991001011021031041051061081091101111131121141151161171181201211221231136[[#This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35</v>
      </c>
      <c r="M60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Asistencias]]+'[1]15-7-2023'!M59+'[1]16-7-2023 '!M59+'[1]17-7-2023 '!M59+'[1]18-7-2023  '!M59+'[1]19-7-2023  '!M59+'[1]20-7-2023   '!M59+'[1]21-7-2023'!M59+'[1]22-7-2023 '!M59+[1]!Tabla334567810111214131516181920212322242627252829303132333536373839404142434445464748495051525354555657585960616263646566676869707172737475767778798182838485868788899091929394959698991001011021031041051061081091101111131121141151161171181201211221231136[[#This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512</v>
      </c>
      <c r="N60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Beneficiados]]+'[1]15-7-2023'!N59+'[1]16-7-2023 '!N59+'[1]17-7-2023 '!N59+'[1]18-7-2023  '!N59+'[1]19-7-2023  '!N59+'[1]20-7-2023   '!N59+'[1]21-7-2023'!N59+'[1]22-7-2023 '!N59+[1]!Tabla334567810111214131516181920212322242627252829303132333536373839404142434445464748495051525354555657585960616263646566676869707172737475767778798182838485868788899091929394959698991001011021031041051061081091101111131121141151161171181201211221231136[[#This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60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f>
        <v>534</v>
      </c>
    </row>
    <row r="61" spans="2:28" ht="112.5" customHeight="1" x14ac:dyDescent="0.25">
      <c r="B61" s="13" t="s">
        <v>75</v>
      </c>
      <c r="C61" s="13"/>
      <c r="D61" s="14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Preventivos]]+'[1]15-7-2023'!D60+'[1]16-7-2023 '!D60+'[1]17-7-2023 '!D60+'[1]18-7-2023  '!D60+'[1]19-7-2023  '!D60+'[1]20-7-2023   '!D60+'[1]21-7-2023'!D60+'[1]22-7-2023 '!D60+[1]!Tabla334567810111214131516181920212322242627252829303132333536373839404142434445464748495051525354555657585960616263646566676869707172737475767778798182838485868788899091929394959698991001011021031041051061081091101111131121141151161171181201211221231136[[#This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356</v>
      </c>
      <c r="E61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Requisadas]]+'[1]15-7-2023'!E60+'[1]16-7-2023 '!E60+'[1]17-7-2023 '!E60+'[1]18-7-2023  '!E60+'[1]19-7-2023  '!E60+'[1]20-7-2023   '!E60+'[1]21-7-2023'!E60+'[1]22-7-2023 '!E60+[1]!Tabla334567810111214131516181920212322242627252829303132333536373839404142434445464748495051525354555657585960616263646566676869707172737475767778798182838485868788899091929394959698991001011021031041051061081091101111131121141151161171181201211221231136[[#This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61" s="14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Retenidas]]+'[1]15-7-2023'!F60+'[1]16-7-2023 '!F60+'[1]17-7-2023 '!F60+'[1]18-7-2023  '!F60+'[1]19-7-2023  '!F60+'[1]20-7-2023   '!F60+'[1]21-7-2023'!F60+'[1]22-7-2023 '!F60+[1]!Tabla334567810111214131516181920212322242627252829303132333536373839404142434445464748495051525354555657585960616263646566676869707172737475767778798182838485868788899091929394959698991001011021031041051061081091101111131121141151161171181201211221231136[[#This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61" s="14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Requisados]]+'[1]15-7-2023'!G60+'[1]16-7-2023 '!G60+'[1]17-7-2023 '!G60+'[1]18-7-2023  '!G60+'[1]19-7-2023  '!G60+'[1]20-7-2023   '!G60+'[1]21-7-2023'!G60+'[1]22-7-2023 '!G60+[1]!Tabla334567810111214131516181920212322242627252829303132333536373839404142434445464748495051525354555657585960616263646566676869707172737475767778798182838485868788899091929394959698991001011021031041051061081091101111131121141151161171181201211221231136[[#This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61" s="14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Requisadas]]+'[1]15-7-2023'!H60+'[1]16-7-2023 '!H60+'[1]17-7-2023 '!H60+'[1]18-7-2023  '!H60+'[1]19-7-2023  '!H60+'[1]20-7-2023   '!H60+'[1]21-7-2023'!H60+'[1]22-7-2023 '!H60+[1]!Tabla334567810111214131516181920212322242627252829303132333536373839404142434445464748495051525354555657585960616263646566676869707172737475767778798182838485868788899091929394959698991001011021031041051061081091101111131121141151161171181201211221231136[[#This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61" s="14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Detenidas]]+'[1]15-7-2023'!I60+'[1]16-7-2023 '!I60+'[1]17-7-2023 '!I60+'[1]18-7-2023  '!I60+'[1]19-7-2023  '!I60+'[1]20-7-2023   '!I60+'[1]21-7-2023'!I60+'[1]22-7-2023 '!I60+[1]!Tabla334567810111214131516181920212322242627252829303132333536373839404142434445464748495051525354555657585960616263646566676869707172737475767778798182838485868788899091929394959698991001011021031041051061081091101111131121141151161171181201211221231136[[#This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2</v>
      </c>
      <c r="J61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Extranjeros]]+'[1]15-7-2023'!J60+'[1]16-7-2023 '!J60+'[1]17-7-2023 '!J60+'[1]18-7-2023  '!J60+'[1]19-7-2023  '!J60+'[1]20-7-2023   '!J60+'[1]21-7-2023'!J60+'[1]22-7-2023 '!J60+[1]!Tabla334567810111214131516181920212322242627252829303132333536373839404142434445464748495051525354555657585960616263646566676869707172737475767778798182838485868788899091929394959698991001011021031041051061081091101111131121141151161171181201211221231136[[#This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151</v>
      </c>
      <c r="K61" s="14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Asistencias]]+'[1]15-7-2023'!K60+'[1]16-7-2023 '!K60+'[1]17-7-2023 '!K60+'[1]18-7-2023  '!K60+'[1]19-7-2023  '!K60+'[1]20-7-2023   '!K60+'[1]21-7-2023'!K60+'[1]22-7-2023 '!K60+[1]!Tabla334567810111214131516181920212322242627252829303132333536373839404142434445464748495051525354555657585960616263646566676869707172737475767778798182838485868788899091929394959698991001011021031041051061081091101111131121141151161171181201211221231136[[#This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583</v>
      </c>
      <c r="L61" s="14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Dominicanos]]+'[1]15-7-2023'!L60+'[1]16-7-2023 '!L60+'[1]17-7-2023 '!L60+'[1]18-7-2023  '!L60+'[1]19-7-2023  '!L60+'[1]20-7-2023   '!L60+'[1]21-7-2023'!L60+'[1]22-7-2023 '!L60+[1]!Tabla334567810111214131516181920212322242627252829303132333536373839404142434445464748495051525354555657585960616263646566676869707172737475767778798182838485868788899091929394959698991001011021031041051061081091101111131121141151161171181201211221231136[[#This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562</v>
      </c>
      <c r="M61" s="14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Asistencias]]+'[1]15-7-2023'!M60+'[1]16-7-2023 '!M60+'[1]17-7-2023 '!M60+'[1]18-7-2023  '!M60+'[1]19-7-2023  '!M60+'[1]20-7-2023   '!M60+'[1]21-7-2023'!M60+'[1]22-7-2023 '!M60+[1]!Tabla334567810111214131516181920212322242627252829303132333536373839404142434445464748495051525354555657585960616263646566676869707172737475767778798182838485868788899091929394959698991001011021031041051061081091101111131121141151161171181201211221231136[[#This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4818</v>
      </c>
      <c r="N61" s="14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Beneficiados]]+'[1]15-7-2023'!N60+'[1]16-7-2023 '!N60+'[1]17-7-2023 '!N60+'[1]18-7-2023  '!N60+'[1]19-7-2023  '!N60+'[1]20-7-2023   '!N60+'[1]21-7-2023'!N60+'[1]22-7-2023 '!N60+[1]!Tabla334567810111214131516181920212322242627252829303132333536373839404142434445464748495051525354555657585960616263646566676869707172737475767778798182838485868788899091929394959698991001011021031041051061081091101111131121141151161171181201211221231136[[#This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61" s="14">
        <f t="shared" ref="O61" si="7">SUM(O62+O63)</f>
        <v>5401</v>
      </c>
    </row>
    <row r="62" spans="2:28" ht="49.5" customHeight="1" x14ac:dyDescent="0.25">
      <c r="B62" s="16" t="s">
        <v>76</v>
      </c>
      <c r="C62" s="16" t="s">
        <v>20</v>
      </c>
      <c r="D62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Preventivos]]+'[1]15-7-2023'!D61+'[1]16-7-2023 '!D61+'[1]17-7-2023 '!D61+'[1]18-7-2023  '!D61+'[1]19-7-2023  '!D61+'[1]20-7-2023   '!D61+'[1]21-7-2023'!D61+'[1]22-7-2023 '!D61+[1]!Tabla334567810111214131516181920212322242627252829303132333536373839404142434445464748495051525354555657585960616263646566676869707172737475767778798182838485868788899091929394959698991001011021031041051061081091101111131121141151161171181201211221231136[[#This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158</v>
      </c>
      <c r="E62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Requisadas]]+'[1]15-7-2023'!E61+'[1]16-7-2023 '!E61+'[1]17-7-2023 '!E61+'[1]18-7-2023  '!E61+'[1]19-7-2023  '!E61+'[1]20-7-2023   '!E61+'[1]21-7-2023'!E61+'[1]22-7-2023 '!E61+[1]!Tabla334567810111214131516181920212322242627252829303132333536373839404142434445464748495051525354555657585960616263646566676869707172737475767778798182838485868788899091929394959698991001011021031041051061081091101111131121141151161171181201211221231136[[#This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62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Retenidas]]+'[1]15-7-2023'!F61+'[1]16-7-2023 '!F61+'[1]17-7-2023 '!F61+'[1]18-7-2023  '!F61+'[1]19-7-2023  '!F61+'[1]20-7-2023   '!F61+'[1]21-7-2023'!F61+'[1]22-7-2023 '!F61+[1]!Tabla334567810111214131516181920212322242627252829303132333536373839404142434445464748495051525354555657585960616263646566676869707172737475767778798182838485868788899091929394959698991001011021031041051061081091101111131121141151161171181201211221231136[[#This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62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Requisados]]+'[1]15-7-2023'!G61+'[1]16-7-2023 '!G61+'[1]17-7-2023 '!G61+'[1]18-7-2023  '!G61+'[1]19-7-2023  '!G61+'[1]20-7-2023   '!G61+'[1]21-7-2023'!G61+'[1]22-7-2023 '!G61+[1]!Tabla334567810111214131516181920212322242627252829303132333536373839404142434445464748495051525354555657585960616263646566676869707172737475767778798182838485868788899091929394959698991001011021031041051061081091101111131121141151161171181201211221231136[[#This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62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Requisadas]]+'[1]15-7-2023'!H61+'[1]16-7-2023 '!H61+'[1]17-7-2023 '!H61+'[1]18-7-2023  '!H61+'[1]19-7-2023  '!H61+'[1]20-7-2023   '!H61+'[1]21-7-2023'!H61+'[1]22-7-2023 '!H61+[1]!Tabla334567810111214131516181920212322242627252829303132333536373839404142434445464748495051525354555657585960616263646566676869707172737475767778798182838485868788899091929394959698991001011021031041051061081091101111131121141151161171181201211221231136[[#This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62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Detenidas]]+'[1]15-7-2023'!I61+'[1]16-7-2023 '!I61+'[1]17-7-2023 '!I61+'[1]18-7-2023  '!I61+'[1]19-7-2023  '!I61+'[1]20-7-2023   '!I61+'[1]21-7-2023'!I61+'[1]22-7-2023 '!I61+[1]!Tabla334567810111214131516181920212322242627252829303132333536373839404142434445464748495051525354555657585960616263646566676869707172737475767778798182838485868788899091929394959698991001011021031041051061081091101111131121141151161171181201211221231136[[#This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2</v>
      </c>
      <c r="J62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Extranjeros]]+'[1]15-7-2023'!J61+'[1]16-7-2023 '!J61+'[1]17-7-2023 '!J61+'[1]18-7-2023  '!J61+'[1]19-7-2023  '!J61+'[1]20-7-2023   '!J61+'[1]21-7-2023'!J61+'[1]22-7-2023 '!J61+[1]!Tabla334567810111214131516181920212322242627252829303132333536373839404142434445464748495051525354555657585960616263646566676869707172737475767778798182838485868788899091929394959698991001011021031041051061081091101111131121141151161171181201211221231136[[#This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138</v>
      </c>
      <c r="K62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Asistencias]]+'[1]15-7-2023'!K61+'[1]16-7-2023 '!K61+'[1]17-7-2023 '!K61+'[1]18-7-2023  '!K61+'[1]19-7-2023  '!K61+'[1]20-7-2023   '!K61+'[1]21-7-2023'!K61+'[1]22-7-2023 '!K61+[1]!Tabla334567810111214131516181920212322242627252829303132333536373839404142434445464748495051525354555657585960616263646566676869707172737475767778798182838485868788899091929394959698991001011021031041051061081091101111131121141151161171181201211221231136[[#This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549</v>
      </c>
      <c r="L62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Dominicanos]]+'[1]15-7-2023'!L61+'[1]16-7-2023 '!L61+'[1]17-7-2023 '!L61+'[1]18-7-2023  '!L61+'[1]19-7-2023  '!L61+'[1]20-7-2023   '!L61+'[1]21-7-2023'!L61+'[1]22-7-2023 '!L61+[1]!Tabla334567810111214131516181920212322242627252829303132333536373839404142434445464748495051525354555657585960616263646566676869707172737475767778798182838485868788899091929394959698991001011021031041051061081091101111131121141151161171181201211221231136[[#This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353</v>
      </c>
      <c r="M62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Asistencias]]+'[1]15-7-2023'!M61+'[1]16-7-2023 '!M61+'[1]17-7-2023 '!M61+'[1]18-7-2023  '!M61+'[1]19-7-2023  '!M61+'[1]20-7-2023   '!M61+'[1]21-7-2023'!M61+'[1]22-7-2023 '!M61+[1]!Tabla334567810111214131516181920212322242627252829303132333536373839404142434445464748495051525354555657585960616263646566676869707172737475767778798182838485868788899091929394959698991001011021031041051061081091101111131121141151161171181201211221231136[[#This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1378</v>
      </c>
      <c r="N62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Beneficiados]]+'[1]15-7-2023'!N61+'[1]16-7-2023 '!N61+'[1]17-7-2023 '!N61+'[1]18-7-2023  '!N61+'[1]19-7-2023  '!N61+'[1]20-7-2023   '!N61+'[1]21-7-2023'!N61+'[1]22-7-2023 '!N61+[1]!Tabla334567810111214131516181920212322242627252829303132333536373839404142434445464748495051525354555657585960616263646566676869707172737475767778798182838485868788899091929394959698991001011021031041051061081091101111131121141151161171181201211221231136[[#This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62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f>
        <v>1927</v>
      </c>
    </row>
    <row r="63" spans="2:28" ht="49.5" customHeight="1" x14ac:dyDescent="0.25">
      <c r="B63" s="16" t="s">
        <v>77</v>
      </c>
      <c r="C63" s="16" t="s">
        <v>20</v>
      </c>
      <c r="D63" s="17">
        <f>SUM([1]!Tabla33456781011121413151618192021232224262725282930313233353637383940414243444546474849505152535455565758596061626364656667686970717273747576777879818283848586878889909192939495969899100101102103104105106108109110111113112[[#This Row],[Patrullajes Preventivos]]+[1]!Tabla33456781011121413151618192021232224262725282930313233353637383940414243444546474849505152535455565758596061626364656667686970717273747576777879818283848586878889909192939495969899100101102103104105106108109110111113112114[[#This Row],[Patrullajes Preventivos]]+[1]!Tabla33456781011121413151618192021232224262725282930313233353637383940414243444546474849505152535455565758596061626364656667686970717273747576777879818283848586878889909192939495969899100101102103104105106108109110111113112114115[[#This Row],[Patrullajes Preventivos]]+[1]!Tabla33456781011121413151618192021232224262725282930313233353637383940414243444546474849505152535455565758596061626364656667686970717273747576777879818283848586878889909192939495969899100101102103104105106108109110111113112114115116[[#This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Preventivos]]+[1]!Tabla33456781011121413151618192021232224262725282930313233353637383940414243444546474849505152535455565758596061626364656667686970717273747576777879818283848586878889909192939495969899100101102103104105106108109110111113112114115116117118120121122123124[[#This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Preventivos]]+[1]!Tabla334567810111214131516181920212322242627252829303132333536373839404142434445464748495051525354555657585960616263646566676869707172737475767778798182838485868788899091929394959698991001011021031041051061081091101111131121141151161171181201211221231125[[#This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Preventivos]]+[1]!Tabla334567810111214131516181920212322242627252829303132333536373839404142434445464748495051525354555657585960616263646566676869707172737475767778798182838485868788899091929394959698991001011021031041051061081091101111131121141151161171181201211221231126[[#This Row],[Patrullajes Preventivos]]+'[1]15-7-2023'!D62+'[1]16-7-2023 '!D62+'[1]17-7-2023 '!D62+'[1]18-7-2023  '!D62+'[1]19-7-2023  '!D62+'[1]20-7-2023   '!D62+'[1]21-7-2023'!D62+'[1]22-7-2023 '!D62+[1]!Tabla334567810111214131516181920212322242627252829303132333536373839404142434445464748495051525354555657585960616263646566676869707172737475767778798182838485868788899091929394959698991001011021031041051061081091101111131121141151161171181201211221231136[[#This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Preventivos]]+[1]!Tabla334567810111214131516181920212322242627252829303132333536373839404142434445464748495051525354555657585960616263646566676869707172737475767778798182838485868788899091929394959698991001011021031041051061081091101111131121141151161171181201211221231137[[#This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Preventivos]]+[1]!Tabla334567810111214131516181920212322242627252829303132333536373839404142434445464748495051525354555657585960616263646566676869707172737475767778798182838485868788899091929394959698991001011021031041051061081091101111131121141151161171181201211221231138[[#This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Preventivos]]+[1]!Tabla334567810111214131516181920212322242627252829303132333536373839404142434445464748495051525354555657585960616263646566676869707172737475767778798182838485868788899091929394959698991001011021031041051061081091101111131121141151161171181201211221231139[[#This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Preventivos]]+[1]!Tabla334567810111214131516181920212322242627252829303132333536373839404142434445464748495051525354555657585960616263646566676869707172737475767778798182838485868788899091929394959698991001011021031041051061081091101111131121141151161171181201211221231140[[#This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Preventivos]]+[1]!Tabla334567810111214131516181920212322242627252829303132333536373839404142434445464748495051525354555657585960616263646566676869707172737475767778798182838485868788899091929394959698991001011021031041051061081091101111131121141151161171181201211221231141[[#This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Preventivos]]+[1]!Tabla334567810111214131516181920212322242627252829303132333536373839404142434445464748495051525354555657585960616263646566676869707172737475767778798182838485868788899091929394959698991001011021031041051061081091101111131121141151161171181201211221231142[[#This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Preventivos]]+[1]!Tabla334567810111214131516181920212322242627252829303132333536373839404142434445464748495051525354555657585960616263646566676869707172737475767778798182838485868788899091929394959698991001011021031041051061081091101111131121141151161171181201211221231143[[#This Row],[Patrullajes Preventivos]]+[1]!Tabla334567810111214131516181920212322242627252829303132333536373839404142434445464748495051525354555657585960616263646566676869707172737475767778798182838485868788899091929394959698991001011021031041051061081091101111131121141151161171181201211221231144[[#This Row],[Patrullajes Preventivos]])</f>
        <v>198</v>
      </c>
      <c r="E63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Requisadas]]+[1]!Tabla33456781011121413151618192021232224262725282930313233353637383940414243444546474849505152535455565758596061626364656667686970717273747576777879818283848586878889909192939495969899100101102103104105106108109110111113112114[[#This Row],[Motocicletas Requisadas]]+[1]!Tabla33456781011121413151618192021232224262725282930313233353637383940414243444546474849505152535455565758596061626364656667686970717273747576777879818283848586878889909192939495969899100101102103104105106108109110111113112114115[[#This Row],[Motocicletas Requisadas]]+[1]!Tabla33456781011121413151618192021232224262725282930313233353637383940414243444546474849505152535455565758596061626364656667686970717273747576777879818283848586878889909192939495969899100101102103104105106108109110111113112114115116[[#This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Requisadas]]+'[1]15-7-2023'!E62+'[1]16-7-2023 '!E62+'[1]17-7-2023 '!E62+'[1]18-7-2023  '!E62+'[1]19-7-2023  '!E62+'[1]20-7-2023   '!E62+'[1]21-7-2023'!E62+'[1]22-7-2023 '!E62+[1]!Tabla334567810111214131516181920212322242627252829303132333536373839404142434445464748495051525354555657585960616263646566676869707172737475767778798182838485868788899091929394959698991001011021031041051061081091101111131121141151161171181201211221231136[[#This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Requisadas]])</f>
        <v>0</v>
      </c>
      <c r="F63" s="17">
        <f>SUM([1]!Tabla33456781011121413151618192021232224262725282930313233353637383940414243444546474849505152535455565758596061626364656667686970717273747576777879818283848586878889909192939495969899100101102103104105106108109110111113112[[#This Row],[Motocicletas Retenidas]]+[1]!Tabla33456781011121413151618192021232224262725282930313233353637383940414243444546474849505152535455565758596061626364656667686970717273747576777879818283848586878889909192939495969899100101102103104105106108109110111113112114[[#This Row],[Motocicletas Retenidas]]+[1]!Tabla33456781011121413151618192021232224262725282930313233353637383940414243444546474849505152535455565758596061626364656667686970717273747576777879818283848586878889909192939495969899100101102103104105106108109110111113112114115[[#This Row],[Motocicletas Retenidas]]+[1]!Tabla33456781011121413151618192021232224262725282930313233353637383940414243444546474849505152535455565758596061626364656667686970717273747576777879818283848586878889909192939495969899100101102103104105106108109110111113112114115116[[#This Row],[Motocicletas Retenidas]]+[1]!Tabla33456781011121413151618192021232224262725282930313233353637383940414243444546474849505152535455565758596061626364656667686970717273747576777879818283848586878889909192939495969899100101102103104105106108109110111113112114115116117[[#This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Row],[Motocicletas Retenidas]]+'[1]15-7-2023'!F62+'[1]16-7-2023 '!F62+'[1]17-7-2023 '!F62+'[1]18-7-2023  '!F62+'[1]19-7-2023  '!F62+'[1]20-7-2023   '!F62+'[1]21-7-2023'!F62+'[1]22-7-2023 '!F62+[1]!Tabla334567810111214131516181920212322242627252829303132333536373839404142434445464748495051525354555657585960616263646566676869707172737475767778798182838485868788899091929394959698991001011021031041051061081091101111131121141151161171181201211221231136[[#This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Row],[Motocicletas Retenidas]]+[1]!Tabla334567810111214131516181920212322242627252829303132333536373839404142434445464748495051525354555657585960616263646566676869707172737475767778798182838485868788899091929394959698991001011021031041051061081091101111131121141151161171181201211221231144[[#This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Row],[Motocicletas Retenidas]])</f>
        <v>0</v>
      </c>
      <c r="G63" s="17">
        <f>SUM([1]!Tabla33456781011121413151618192021232224262725282930313233353637383940414243444546474849505152535455565758596061626364656667686970717273747576777879818283848586878889909192939495969899100101102103104105106108109110111113112[[#This Row],[Vehículos Requisados]]+[1]!Tabla33456781011121413151618192021232224262725282930313233353637383940414243444546474849505152535455565758596061626364656667686970717273747576777879818283848586878889909192939495969899100101102103104105106108109110111113112114[[#This Row],[Vehículos Requisados]]+[1]!Tabla33456781011121413151618192021232224262725282930313233353637383940414243444546474849505152535455565758596061626364656667686970717273747576777879818283848586878889909192939495969899100101102103104105106108109110111113112114115[[#This Row],[Vehículos Requisados]]+[1]!Tabla33456781011121413151618192021232224262725282930313233353637383940414243444546474849505152535455565758596061626364656667686970717273747576777879818283848586878889909192939495969899100101102103104105106108109110111113112114115116[[#This Row],[Vehículos Requisados]]+[1]!Tabla33456781011121413151618192021232224262725282930313233353637383940414243444546474849505152535455565758596061626364656667686970717273747576777879818283848586878889909192939495969899100101102103104105106108109110111113112114115116117[[#This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Requisados]]+[1]!Tabla33456781011121413151618192021232224262725282930313233353637383940414243444546474849505152535455565758596061626364656667686970717273747576777879818283848586878889909192939495969899100101102103104105106108109110111113112114115116117118120121122123124[[#This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Requisados]]+[1]!Tabla334567810111214131516181920212322242627252829303132333536373839404142434445464748495051525354555657585960616263646566676869707172737475767778798182838485868788899091929394959698991001011021031041051061081091101111131121141151161171181201211221231125[[#This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Requisados]]+[1]!Tabla334567810111214131516181920212322242627252829303132333536373839404142434445464748495051525354555657585960616263646566676869707172737475767778798182838485868788899091929394959698991001011021031041051061081091101111131121141151161171181201211221231126[[#This Row],[Vehículos Requisados]]+'[1]15-7-2023'!G62+'[1]16-7-2023 '!G62+'[1]17-7-2023 '!G62+'[1]18-7-2023  '!G62+'[1]19-7-2023  '!G62+'[1]20-7-2023   '!G62+'[1]21-7-2023'!G62+'[1]22-7-2023 '!G62+[1]!Tabla334567810111214131516181920212322242627252829303132333536373839404142434445464748495051525354555657585960616263646566676869707172737475767778798182838485868788899091929394959698991001011021031041051061081091101111131121141151161171181201211221231136[[#This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Requisados]]+[1]!Tabla334567810111214131516181920212322242627252829303132333536373839404142434445464748495051525354555657585960616263646566676869707172737475767778798182838485868788899091929394959698991001011021031041051061081091101111131121141151161171181201211221231137[[#This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Requisados]]+[1]!Tabla334567810111214131516181920212322242627252829303132333536373839404142434445464748495051525354555657585960616263646566676869707172737475767778798182838485868788899091929394959698991001011021031041051061081091101111131121141151161171181201211221231138[[#This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Requisados]]+[1]!Tabla334567810111214131516181920212322242627252829303132333536373839404142434445464748495051525354555657585960616263646566676869707172737475767778798182838485868788899091929394959698991001011021031041051061081091101111131121141151161171181201211221231139[[#This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Requisados]]+[1]!Tabla334567810111214131516181920212322242627252829303132333536373839404142434445464748495051525354555657585960616263646566676869707172737475767778798182838485868788899091929394959698991001011021031041051061081091101111131121141151161171181201211221231140[[#This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Requisados]]+[1]!Tabla334567810111214131516181920212322242627252829303132333536373839404142434445464748495051525354555657585960616263646566676869707172737475767778798182838485868788899091929394959698991001011021031041051061081091101111131121141151161171181201211221231141[[#This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Requisados]]+[1]!Tabla334567810111214131516181920212322242627252829303132333536373839404142434445464748495051525354555657585960616263646566676869707172737475767778798182838485868788899091929394959698991001011021031041051061081091101111131121141151161171181201211221231142[[#This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Requisados]]+[1]!Tabla334567810111214131516181920212322242627252829303132333536373839404142434445464748495051525354555657585960616263646566676869707172737475767778798182838485868788899091929394959698991001011021031041051061081091101111131121141151161171181201211221231143[[#This Row],[Vehículos Requisados]]+[1]!Tabla334567810111214131516181920212322242627252829303132333536373839404142434445464748495051525354555657585960616263646566676869707172737475767778798182838485868788899091929394959698991001011021031041051061081091101111131121141151161171181201211221231144[[#This Row],[Vehículos Requisados]])</f>
        <v>0</v>
      </c>
      <c r="H63" s="17">
        <f>SUM([1]!Tabla33456781011121413151618192021232224262725282930313233353637383940414243444546474849505152535455565758596061626364656667686970717273747576777879818283848586878889909192939495969899100101102103104105106108109110111113112[[#This Row],[Personas Requisadas]]+[1]!Tabla33456781011121413151618192021232224262725282930313233353637383940414243444546474849505152535455565758596061626364656667686970717273747576777879818283848586878889909192939495969899100101102103104105106108109110111113112114[[#This Row],[Personas Requisadas]]+[1]!Tabla33456781011121413151618192021232224262725282930313233353637383940414243444546474849505152535455565758596061626364656667686970717273747576777879818283848586878889909192939495969899100101102103104105106108109110111113112114115[[#This Row],[Personas Requisadas]]+[1]!Tabla33456781011121413151618192021232224262725282930313233353637383940414243444546474849505152535455565758596061626364656667686970717273747576777879818283848586878889909192939495969899100101102103104105106108109110111113112114115116[[#This Row],[Personas Requisadas]]+[1]!Tabla33456781011121413151618192021232224262725282930313233353637383940414243444546474849505152535455565758596061626364656667686970717273747576777879818283848586878889909192939495969899100101102103104105106108109110111113112114115116117[[#This Row],[Personas Requisadas]]+[1]!Tabla33456781011121413151618192021232224262725282930313233353637383940414243444546474849505152535455565758596061626364656667686970717273747576777879818283848586878889909192939495969899100101102103104105106108109110111113112114115116117119[[#This Row],[Personas Requisadas]]+[1]!Tabla33456781011121413151618192021232224262725282930313233353637383940414243444546474849505152535455565758596061626364656667686970717273747576777879818283848586878889909192939495969899100101102103104105106108109110111113112114115116117118[[#This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Requisadas]]+'[1]15-7-2023'!H62+'[1]16-7-2023 '!H62+'[1]17-7-2023 '!H62+'[1]18-7-2023  '!H62+'[1]19-7-2023  '!H62+'[1]20-7-2023   '!H62+'[1]21-7-2023'!H62+'[1]22-7-2023 '!H62+[1]!Tabla334567810111214131516181920212322242627252829303132333536373839404142434445464748495051525354555657585960616263646566676869707172737475767778798182838485868788899091929394959698991001011021031041051061081091101111131121141151161171181201211221231136[[#This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Requisadas]]+[1]!Tabla334567810111214131516181920212322242627252829303132333536373839404142434445464748495051525354555657585960616263646566676869707172737475767778798182838485868788899091929394959698991001011021031041051061081091101111131121141151161171181201211221231144[[#This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Requisadas]])</f>
        <v>0</v>
      </c>
      <c r="I63" s="17">
        <f>SUM([1]!Tabla33456781011121413151618192021232224262725282930313233353637383940414243444546474849505152535455565758596061626364656667686970717273747576777879818283848586878889909192939495969899100101102103104105106108109110111113112[[#This Row],[Personas Detenidas]]+[1]!Tabla33456781011121413151618192021232224262725282930313233353637383940414243444546474849505152535455565758596061626364656667686970717273747576777879818283848586878889909192939495969899100101102103104105106108109110111113112114[[#This Row],[Personas Detenidas]]+[1]!Tabla33456781011121413151618192021232224262725282930313233353637383940414243444546474849505152535455565758596061626364656667686970717273747576777879818283848586878889909192939495969899100101102103104105106108109110111113112114115[[#This Row],[Personas Detenidas]]+[1]!Tabla33456781011121413151618192021232224262725282930313233353637383940414243444546474849505152535455565758596061626364656667686970717273747576777879818283848586878889909192939495969899100101102103104105106108109110111113112114115116[[#This Row],[Personas Detenidas]]+[1]!Tabla33456781011121413151618192021232224262725282930313233353637383940414243444546474849505152535455565758596061626364656667686970717273747576777879818283848586878889909192939495969899100101102103104105106108109110111113112114115116117[[#This Row],[Personas Detenidas]]+[1]!Tabla33456781011121413151618192021232224262725282930313233353637383940414243444546474849505152535455565758596061626364656667686970717273747576777879818283848586878889909192939495969899100101102103104105106108109110111113112114115116117119[[#This Row],[Personas Detenidas]]+[1]!Tabla33456781011121413151618192021232224262725282930313233353637383940414243444546474849505152535455565758596061626364656667686970717273747576777879818283848586878889909192939495969899100101102103104105106108109110111113112114115116117118[[#This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Detenidas]]+[1]!Tabla33456781011121413151618192021232224262725282930313233353637383940414243444546474849505152535455565758596061626364656667686970717273747576777879818283848586878889909192939495969899100101102103104105106108109110111113112114115116117118120121122123124[[#This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Detenidas]]+[1]!Tabla334567810111214131516181920212322242627252829303132333536373839404142434445464748495051525354555657585960616263646566676869707172737475767778798182838485868788899091929394959698991001011021031041051061081091101111131121141151161171181201211221231125[[#This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Detenidas]]+[1]!Tabla334567810111214131516181920212322242627252829303132333536373839404142434445464748495051525354555657585960616263646566676869707172737475767778798182838485868788899091929394959698991001011021031041051061081091101111131121141151161171181201211221231126[[#This Row],[Personas Detenidas]]+'[1]15-7-2023'!I62+'[1]16-7-2023 '!I62+'[1]17-7-2023 '!I62+'[1]18-7-2023  '!I62+'[1]19-7-2023  '!I62+'[1]20-7-2023   '!I62+'[1]21-7-2023'!I62+'[1]22-7-2023 '!I62+[1]!Tabla334567810111214131516181920212322242627252829303132333536373839404142434445464748495051525354555657585960616263646566676869707172737475767778798182838485868788899091929394959698991001011021031041051061081091101111131121141151161171181201211221231136[[#This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Detenidas]]+[1]!Tabla334567810111214131516181920212322242627252829303132333536373839404142434445464748495051525354555657585960616263646566676869707172737475767778798182838485868788899091929394959698991001011021031041051061081091101111131121141151161171181201211221231137[[#This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Detenidas]]+[1]!Tabla334567810111214131516181920212322242627252829303132333536373839404142434445464748495051525354555657585960616263646566676869707172737475767778798182838485868788899091929394959698991001011021031041051061081091101111131121141151161171181201211221231138[[#This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Detenidas]]+[1]!Tabla334567810111214131516181920212322242627252829303132333536373839404142434445464748495051525354555657585960616263646566676869707172737475767778798182838485868788899091929394959698991001011021031041051061081091101111131121141151161171181201211221231139[[#This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Detenidas]]+[1]!Tabla334567810111214131516181920212322242627252829303132333536373839404142434445464748495051525354555657585960616263646566676869707172737475767778798182838485868788899091929394959698991001011021031041051061081091101111131121141151161171181201211221231140[[#This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Detenidas]]+[1]!Tabla334567810111214131516181920212322242627252829303132333536373839404142434445464748495051525354555657585960616263646566676869707172737475767778798182838485868788899091929394959698991001011021031041051061081091101111131121141151161171181201211221231141[[#This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Detenidas]]+[1]!Tabla334567810111214131516181920212322242627252829303132333536373839404142434445464748495051525354555657585960616263646566676869707172737475767778798182838485868788899091929394959698991001011021031041051061081091101111131121141151161171181201211221231142[[#This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Detenidas]]+[1]!Tabla334567810111214131516181920212322242627252829303132333536373839404142434445464748495051525354555657585960616263646566676869707172737475767778798182838485868788899091929394959698991001011021031041051061081091101111131121141151161171181201211221231143[[#This Row],[Personas Detenidas]]+[1]!Tabla334567810111214131516181920212322242627252829303132333536373839404142434445464748495051525354555657585960616263646566676869707172737475767778798182838485868788899091929394959698991001011021031041051061081091101111131121141151161171181201211221231144[[#This Row],[Personas Detenidas]])</f>
        <v>0</v>
      </c>
      <c r="J63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Extranjeros]]+'[1]15-7-2023'!J62+'[1]16-7-2023 '!J62+'[1]17-7-2023 '!J62+'[1]18-7-2023  '!J62+'[1]19-7-2023  '!J62+'[1]20-7-2023   '!J62+'[1]21-7-2023'!J62+'[1]22-7-2023 '!J62+[1]!Tabla334567810111214131516181920212322242627252829303132333536373839404142434445464748495051525354555657585960616263646566676869707172737475767778798182838485868788899091929394959698991001011021031041051061081091101111131121141151161171181201211221231136[[#This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Extranjeros]]+[1]!Tabla334567810111214131516181920212322242627252829303132333536373839404142434445464748495051525354555657585960616263646566676869707172737475767778798182838485868788899091929394959698991001011021031041051061081091101111131121141151161171181201211221231144[[#This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Extranjeros]])</f>
        <v>13</v>
      </c>
      <c r="K63" s="17">
        <f>SUM([1]!Tabla33456781011121413151618192021232224262725282930313233353637383940414243444546474849505152535455565758596061626364656667686970717273747576777879818283848586878889909192939495969899100101102103104105106108109110111113112[[#This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Row],[Extranjeros Beneficiados en Asistencias]]+'[1]15-7-2023'!K62+'[1]16-7-2023 '!K62+'[1]17-7-2023 '!K62+'[1]18-7-2023  '!K62+'[1]19-7-2023  '!K62+'[1]20-7-2023   '!K62+'[1]21-7-2023'!K62+'[1]22-7-2023 '!K62+[1]!Tabla334567810111214131516181920212322242627252829303132333536373839404142434445464748495051525354555657585960616263646566676869707172737475767778798182838485868788899091929394959698991001011021031041051061081091101111131121141151161171181201211221231136[[#This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Row],[Extranjeros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Row],[Extranjeros Beneficiados en Asistencias]])</f>
        <v>34</v>
      </c>
      <c r="L63" s="17">
        <f>SUM([1]!Tabla33456781011121413151618192021232224262725282930313233353637383940414243444546474849505152535455565758596061626364656667686970717273747576777879818283848586878889909192939495969899100101102103104105106108109110111113112[[#This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Dominicanos]]+[1]!Tabla33456781011121413151618192021232224262725282930313233353637383940414243444546474849505152535455565758596061626364656667686970717273747576777879818283848586878889909192939495969899100101102103104105106108109110111113112114115116117118120121122123124[[#This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Dominicanos]]+[1]!Tabla334567810111214131516181920212322242627252829303132333536373839404142434445464748495051525354555657585960616263646566676869707172737475767778798182838485868788899091929394959698991001011021031041051061081091101111131121141151161171181201211221231125[[#This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Dominicanos]]+[1]!Tabla334567810111214131516181920212322242627252829303132333536373839404142434445464748495051525354555657585960616263646566676869707172737475767778798182838485868788899091929394959698991001011021031041051061081091101111131121141151161171181201211221231126[[#This Row],[Cantidad de Asistencia Brindada a 
Dominicanos]]+'[1]15-7-2023'!L62+'[1]16-7-2023 '!L62+'[1]17-7-2023 '!L62+'[1]18-7-2023  '!L62+'[1]19-7-2023  '!L62+'[1]20-7-2023   '!L62+'[1]21-7-2023'!L62+'[1]22-7-2023 '!L62+[1]!Tabla334567810111214131516181920212322242627252829303132333536373839404142434445464748495051525354555657585960616263646566676869707172737475767778798182838485868788899091929394959698991001011021031041051061081091101111131121141151161171181201211221231136[[#This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Dominicanos]]+[1]!Tabla334567810111214131516181920212322242627252829303132333536373839404142434445464748495051525354555657585960616263646566676869707172737475767778798182838485868788899091929394959698991001011021031041051061081091101111131121141151161171181201211221231137[[#This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Dominicanos]]+[1]!Tabla334567810111214131516181920212322242627252829303132333536373839404142434445464748495051525354555657585960616263646566676869707172737475767778798182838485868788899091929394959698991001011021031041051061081091101111131121141151161171181201211221231138[[#This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Dominicanos]]+[1]!Tabla334567810111214131516181920212322242627252829303132333536373839404142434445464748495051525354555657585960616263646566676869707172737475767778798182838485868788899091929394959698991001011021031041051061081091101111131121141151161171181201211221231139[[#This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Dominicanos]]+[1]!Tabla334567810111214131516181920212322242627252829303132333536373839404142434445464748495051525354555657585960616263646566676869707172737475767778798182838485868788899091929394959698991001011021031041051061081091101111131121141151161171181201211221231140[[#This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Dominicanos]]+[1]!Tabla334567810111214131516181920212322242627252829303132333536373839404142434445464748495051525354555657585960616263646566676869707172737475767778798182838485868788899091929394959698991001011021031041051061081091101111131121141151161171181201211221231141[[#This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Dominicanos]]+[1]!Tabla334567810111214131516181920212322242627252829303132333536373839404142434445464748495051525354555657585960616263646566676869707172737475767778798182838485868788899091929394959698991001011021031041051061081091101111131121141151161171181201211221231142[[#This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Dominicanos]]+[1]!Tabla334567810111214131516181920212322242627252829303132333536373839404142434445464748495051525354555657585960616263646566676869707172737475767778798182838485868788899091929394959698991001011021031041051061081091101111131121141151161171181201211221231143[[#This Row],[Cantidad de Asistencia Brindada a 
Dominicanos]]+[1]!Tabla334567810111214131516181920212322242627252829303132333536373839404142434445464748495051525354555657585960616263646566676869707172737475767778798182838485868788899091929394959698991001011021031041051061081091101111131121141151161171181201211221231144[[#This Row],[Cantidad de Asistencia Brindada a 
Dominicanos]])</f>
        <v>209</v>
      </c>
      <c r="M63" s="17">
        <f>SUM([1]!Tabla33456781011121413151618192021232224262725282930313233353637383940414243444546474849505152535455565758596061626364656667686970717273747576777879818283848586878889909192939495969899100101102103104105106108109110111113112[[#This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Asistencias]]+[1]!Tabla33456781011121413151618192021232224262725282930313233353637383940414243444546474849505152535455565758596061626364656667686970717273747576777879818283848586878889909192939495969899100101102103104105106108109110111113112114115116117118120121122123124[[#This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Asistencias]]+[1]!Tabla334567810111214131516181920212322242627252829303132333536373839404142434445464748495051525354555657585960616263646566676869707172737475767778798182838485868788899091929394959698991001011021031041051061081091101111131121141151161171181201211221231125[[#This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Asistencias]]+[1]!Tabla334567810111214131516181920212322242627252829303132333536373839404142434445464748495051525354555657585960616263646566676869707172737475767778798182838485868788899091929394959698991001011021031041051061081091101111131121141151161171181201211221231126[[#This Row],[Dominicanos Beneficiados en Asistencias]]+'[1]15-7-2023'!M62+'[1]16-7-2023 '!M62+'[1]17-7-2023 '!M62+'[1]18-7-2023  '!M62+'[1]19-7-2023  '!M62+'[1]20-7-2023   '!M62+'[1]21-7-2023'!M62+'[1]22-7-2023 '!M62+[1]!Tabla334567810111214131516181920212322242627252829303132333536373839404142434445464748495051525354555657585960616263646566676869707172737475767778798182838485868788899091929394959698991001011021031041051061081091101111131121141151161171181201211221231136[[#This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Asistencias]]+[1]!Tabla334567810111214131516181920212322242627252829303132333536373839404142434445464748495051525354555657585960616263646566676869707172737475767778798182838485868788899091929394959698991001011021031041051061081091101111131121141151161171181201211221231137[[#This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Asistencias]]+[1]!Tabla334567810111214131516181920212322242627252829303132333536373839404142434445464748495051525354555657585960616263646566676869707172737475767778798182838485868788899091929394959698991001011021031041051061081091101111131121141151161171181201211221231138[[#This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Asistencias]]+[1]!Tabla334567810111214131516181920212322242627252829303132333536373839404142434445464748495051525354555657585960616263646566676869707172737475767778798182838485868788899091929394959698991001011021031041051061081091101111131121141151161171181201211221231139[[#This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Asistencias]]+[1]!Tabla334567810111214131516181920212322242627252829303132333536373839404142434445464748495051525354555657585960616263646566676869707172737475767778798182838485868788899091929394959698991001011021031041051061081091101111131121141151161171181201211221231140[[#This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Asistencias]]+[1]!Tabla334567810111214131516181920212322242627252829303132333536373839404142434445464748495051525354555657585960616263646566676869707172737475767778798182838485868788899091929394959698991001011021031041051061081091101111131121141151161171181201211221231141[[#This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Asistencias]]+[1]!Tabla334567810111214131516181920212322242627252829303132333536373839404142434445464748495051525354555657585960616263646566676869707172737475767778798182838485868788899091929394959698991001011021031041051061081091101111131121141151161171181201211221231142[[#This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Asistencias]]+[1]!Tabla334567810111214131516181920212322242627252829303132333536373839404142434445464748495051525354555657585960616263646566676869707172737475767778798182838485868788899091929394959698991001011021031041051061081091101111131121141151161171181201211221231143[[#This Row],[Dominicanos Beneficiados en Asistencias]]+[1]!Tabla334567810111214131516181920212322242627252829303132333536373839404142434445464748495051525354555657585960616263646566676869707172737475767778798182838485868788899091929394959698991001011021031041051061081091101111131121141151161171181201211221231144[[#This Row],[Dominicanos Beneficiados en Asistencias]])</f>
        <v>3440</v>
      </c>
      <c r="N63" s="17">
        <f>SUM([1]!Tabla33456781011121413151618192021232224262725282930313233353637383940414243444546474849505152535455565758596061626364656667686970717273747576777879818283848586878889909192939495969899100101102103104105106108109110111113112[[#This Row],[Cruceristas Beneficiados]]+[1]!Tabla33456781011121413151618192021232224262725282930313233353637383940414243444546474849505152535455565758596061626364656667686970717273747576777879818283848586878889909192939495969899100101102103104105106108109110111113112114[[#This Row],[Cruceristas Beneficiados]]+[1]!Tabla33456781011121413151618192021232224262725282930313233353637383940414243444546474849505152535455565758596061626364656667686970717273747576777879818283848586878889909192939495969899100101102103104105106108109110111113112114115[[#This Row],[Cruceristas Beneficiados]]+[1]!Tabla33456781011121413151618192021232224262725282930313233353637383940414243444546474849505152535455565758596061626364656667686970717273747576777879818283848586878889909192939495969899100101102103104105106108109110111113112114115116[[#This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Beneficiados]]+[1]!Tabla33456781011121413151618192021232224262725282930313233353637383940414243444546474849505152535455565758596061626364656667686970717273747576777879818283848586878889909192939495969899100101102103104105106108109110111113112114115116117119[[#This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Beneficiados]]+[1]!Tabla33456781011121413151618192021232224262725282930313233353637383940414243444546474849505152535455565758596061626364656667686970717273747576777879818283848586878889909192939495969899100101102103104105106108109110111113112114115116117118120[[#This Row],[Cruceristas Beneficiados]]+[1]!Tabla33456781011121413151618192021232224262725282930313233353637383940414243444546474849505152535455565758596061626364656667686970717273747576777879818283848586878889909192939495969899100101102103104105106108109110111113112114115116117118120121[[#This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Beneficiados]]+[1]!Tabla33456781011121413151618192021232224262725282930313233353637383940414243444546474849505152535455565758596061626364656667686970717273747576777879818283848586878889909192939495969899100101102103104105106108109110111113112114115116117118120121122123124[[#This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334567810111214131516181920212322242627252829303132333536373839404142434445464748495051525354555657585960616263646566676869707172737475767778798182838485868788899091929394959698991001011021031041051061081091101111131121141151161171181201211221231125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334567810111214131516181920212322242627252829303132333536373839404142434445464748495051525354555657585960616263646566676869707172737475767778798182838485868788899091929394959698991001011021031041051061081091101111131121141151161171181201211221231126[[#This Row],[Crucerístas Beneficiados]]+'[1]15-7-2023'!N62+'[1]16-7-2023 '!N62+'[1]17-7-2023 '!N62+'[1]18-7-2023  '!N62+'[1]19-7-2023  '!N62+'[1]20-7-2023   '!N62+'[1]21-7-2023'!N62+'[1]22-7-2023 '!N62+[1]!Tabla334567810111214131516181920212322242627252829303132333536373839404142434445464748495051525354555657585960616263646566676869707172737475767778798182838485868788899091929394959698991001011021031041051061081091101111131121141151161171181201211221231136[[#This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334567810111214131516181920212322242627252829303132333536373839404142434445464748495051525354555657585960616263646566676869707172737475767778798182838485868788899091929394959698991001011021031041051061081091101111131121141151161171181201211221231137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334567810111214131516181920212322242627252829303132333536373839404142434445464748495051525354555657585960616263646566676869707172737475767778798182838485868788899091929394959698991001011021031041051061081091101111131121141151161171181201211221231138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334567810111214131516181920212322242627252829303132333536373839404142434445464748495051525354555657585960616263646566676869707172737475767778798182838485868788899091929394959698991001011021031041051061081091101111131121141151161171181201211221231139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334567810111214131516181920212322242627252829303132333536373839404142434445464748495051525354555657585960616263646566676869707172737475767778798182838485868788899091929394959698991001011021031041051061081091101111131121141151161171181201211221231140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334567810111214131516181920212322242627252829303132333536373839404142434445464748495051525354555657585960616263646566676869707172737475767778798182838485868788899091929394959698991001011021031041051061081091101111131121141151161171181201211221231141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334567810111214131516181920212322242627252829303132333536373839404142434445464748495051525354555657585960616263646566676869707172737475767778798182838485868788899091929394959698991001011021031041051061081091101111131121141151161171181201211221231142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334567810111214131516181920212322242627252829303132333536373839404142434445464748495051525354555657585960616263646566676869707172737475767778798182838485868788899091929394959698991001011021031041051061081091101111131121141151161171181201211221231143[[#This Row],[Crucerístas Beneficiados]]+[1]!Tabla334567810111214131516181920212322242627252829303132333536373839404142434445464748495051525354555657585960616263646566676869707172737475767778798182838485868788899091929394959698991001011021031041051061081091101111131121141151161171181201211221231144[[#This Row],[Crucerístas Beneficiados]])</f>
        <v>0</v>
      </c>
      <c r="O63" s="17">
        <f>Tabla334567810111214131516181920212322242627252829303132333536373839404142434445464748495051525354555657585960616263646566676869707172737475767778798182838485868788899091929394959698991001011021031041051061081091101111131121141151161171181201211221231147[[#This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Asistencias]]+Tabla334567810111214131516181920212322242627252829303132333536373839404142434445464748495051525354555657585960616263646566676869707172737475767778798182838485868788899091929394959698991001011021031041051061081091101111131121141151161171181201211221231147[[#This Row],[Extranjeros Beneficiados en Asistencias]]</f>
        <v>3474</v>
      </c>
    </row>
    <row r="64" spans="2:28" ht="61.5" x14ac:dyDescent="0.25">
      <c r="B64" s="29" t="s">
        <v>78</v>
      </c>
      <c r="C64" s="29"/>
      <c r="D64" s="30">
        <f t="shared" ref="D64:M64" si="8">SUM(D12+D16+D21+D33+D43+D50+D58+D61)</f>
        <v>9346</v>
      </c>
      <c r="E64" s="30">
        <f t="shared" si="8"/>
        <v>4854</v>
      </c>
      <c r="F64" s="30">
        <f t="shared" si="8"/>
        <v>76</v>
      </c>
      <c r="G64" s="30">
        <f t="shared" si="8"/>
        <v>12317</v>
      </c>
      <c r="H64" s="30">
        <f t="shared" si="8"/>
        <v>16888</v>
      </c>
      <c r="I64" s="30">
        <f t="shared" si="8"/>
        <v>546</v>
      </c>
      <c r="J64" s="30">
        <f t="shared" si="8"/>
        <v>159421</v>
      </c>
      <c r="K64" s="30">
        <f t="shared" si="8"/>
        <v>477394</v>
      </c>
      <c r="L64" s="30">
        <f t="shared" si="8"/>
        <v>83552</v>
      </c>
      <c r="M64" s="30">
        <f t="shared" si="8"/>
        <v>335213</v>
      </c>
      <c r="N64" s="30">
        <f>SUM(N61,N58,N50,N43,N33,N21,N16,N12)</f>
        <v>181111</v>
      </c>
      <c r="O64" s="30">
        <f>SUM(O12+O16+O21+O33+O43+O50+O58+O61)</f>
        <v>993718</v>
      </c>
    </row>
    <row r="65" spans="2:15" ht="18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2:15" ht="84.95" customHeight="1" x14ac:dyDescent="0.25">
      <c r="B66" s="60" t="s">
        <v>82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32"/>
    </row>
    <row r="67" spans="2:15" ht="84.95" customHeight="1" x14ac:dyDescent="1.2">
      <c r="B67" s="59" t="str">
        <f>CONCATENATE(D11,", ",D64)</f>
        <v>Patrullajes Preventivos, 9346</v>
      </c>
      <c r="C67" s="59"/>
      <c r="D67" s="59"/>
      <c r="E67" s="59"/>
      <c r="F67" s="59"/>
      <c r="G67" s="59"/>
      <c r="H67" s="59"/>
      <c r="I67" s="59"/>
      <c r="J67" s="33"/>
      <c r="K67" s="33"/>
      <c r="L67" s="33"/>
      <c r="M67" s="33"/>
      <c r="N67" s="33"/>
      <c r="O67" s="33"/>
    </row>
    <row r="68" spans="2:15" ht="84.95" customHeight="1" x14ac:dyDescent="1.2">
      <c r="B68" s="59" t="str">
        <f>CONCATENATE(E11,", ",E64)</f>
        <v>Motocicletas Depuradas, 4854</v>
      </c>
      <c r="C68" s="59"/>
      <c r="D68" s="59"/>
      <c r="E68" s="59"/>
      <c r="F68" s="59"/>
      <c r="G68" s="59"/>
      <c r="H68" s="59"/>
      <c r="I68" s="59"/>
      <c r="J68" s="33"/>
      <c r="K68" s="33"/>
      <c r="L68" s="33"/>
      <c r="M68" s="33"/>
      <c r="N68" s="33"/>
      <c r="O68" s="33"/>
    </row>
    <row r="69" spans="2:15" ht="84.95" customHeight="1" x14ac:dyDescent="0.25">
      <c r="B69" s="59" t="str">
        <f>CONCATENATE(F11,", ",F64)</f>
        <v>Motocicletas Retenidas, 76</v>
      </c>
      <c r="C69" s="59"/>
      <c r="D69" s="59"/>
      <c r="E69" s="59"/>
      <c r="F69" s="59"/>
      <c r="G69" s="59"/>
      <c r="H69" s="59"/>
      <c r="I69" s="59"/>
      <c r="J69" s="32"/>
      <c r="K69" s="32"/>
      <c r="L69" s="32"/>
      <c r="M69" s="32"/>
      <c r="N69" s="32"/>
      <c r="O69" s="32"/>
    </row>
    <row r="70" spans="2:15" ht="84.95" customHeight="1" x14ac:dyDescent="1.2">
      <c r="B70" s="59" t="str">
        <f>CONCATENATE(G11,", ",G64)</f>
        <v>Vehículos Depurados, 12317</v>
      </c>
      <c r="C70" s="59"/>
      <c r="D70" s="59"/>
      <c r="E70" s="59"/>
      <c r="F70" s="59"/>
      <c r="G70" s="59"/>
      <c r="H70" s="59"/>
      <c r="I70" s="59"/>
      <c r="J70" s="33"/>
      <c r="K70" s="33"/>
      <c r="L70" s="33"/>
      <c r="M70" s="33"/>
      <c r="N70" s="33"/>
      <c r="O70" s="33"/>
    </row>
    <row r="71" spans="2:15" ht="84.95" customHeight="1" x14ac:dyDescent="1.2">
      <c r="B71" s="59" t="str">
        <f>CONCATENATE(H11,", ",H64)</f>
        <v>Personas Depuradas, 16888</v>
      </c>
      <c r="C71" s="59"/>
      <c r="D71" s="59"/>
      <c r="E71" s="59"/>
      <c r="F71" s="59"/>
      <c r="G71" s="59"/>
      <c r="H71" s="59"/>
      <c r="I71" s="59"/>
      <c r="J71" s="33"/>
      <c r="K71" s="33"/>
      <c r="L71" s="33"/>
      <c r="M71" s="33"/>
      <c r="N71" s="33"/>
      <c r="O71" s="33"/>
    </row>
    <row r="72" spans="2:15" ht="84.95" customHeight="1" x14ac:dyDescent="0.25">
      <c r="B72" s="59" t="str">
        <f>CONCATENATE(I11,", ",I64)</f>
        <v>Personas Detenidas, 546</v>
      </c>
      <c r="C72" s="59"/>
      <c r="D72" s="59"/>
      <c r="E72" s="59"/>
      <c r="F72" s="59"/>
      <c r="G72" s="59"/>
      <c r="H72" s="59"/>
      <c r="I72" s="59"/>
      <c r="J72" s="32"/>
      <c r="K72" s="32"/>
      <c r="L72" s="32"/>
      <c r="M72" s="32"/>
      <c r="N72" s="32"/>
      <c r="O72" s="32"/>
    </row>
    <row r="73" spans="2:15" ht="84.95" customHeight="1" x14ac:dyDescent="0.25">
      <c r="B73" s="59" t="str">
        <f>CONCATENATE(J11,", ",J64)</f>
        <v>Cantidad de Asistencia Brindada a Extranjeros, 159421</v>
      </c>
      <c r="C73" s="59"/>
      <c r="D73" s="59"/>
      <c r="E73" s="59"/>
      <c r="F73" s="59"/>
      <c r="G73" s="59"/>
      <c r="H73" s="59"/>
      <c r="I73" s="59"/>
      <c r="J73" s="32"/>
      <c r="K73" s="32"/>
      <c r="L73" s="32"/>
      <c r="M73" s="32"/>
      <c r="N73" s="32"/>
      <c r="O73" s="32"/>
    </row>
    <row r="74" spans="2:15" ht="84.95" customHeight="1" x14ac:dyDescent="0.25">
      <c r="B74" s="59" t="str">
        <f>CONCATENATE(K11,", ",K64)</f>
        <v>Extranjeros Beneficiados en Asistencias, 477394</v>
      </c>
      <c r="C74" s="59"/>
      <c r="D74" s="59"/>
      <c r="E74" s="59"/>
      <c r="F74" s="59"/>
      <c r="G74" s="59"/>
      <c r="H74" s="59"/>
      <c r="I74" s="59"/>
      <c r="J74" s="32"/>
      <c r="K74" s="32"/>
      <c r="L74" s="32"/>
      <c r="M74" s="32"/>
      <c r="N74" s="32"/>
      <c r="O74" s="32"/>
    </row>
    <row r="75" spans="2:15" ht="84.95" customHeight="1" x14ac:dyDescent="0.25">
      <c r="B75" s="59" t="str">
        <f>CONCATENATE(L11,", ",L64)</f>
        <v>Cantidad de Asistencia Brindada a Dominicanos, 83552</v>
      </c>
      <c r="C75" s="59"/>
      <c r="D75" s="59"/>
      <c r="E75" s="59"/>
      <c r="F75" s="59"/>
      <c r="G75" s="59"/>
      <c r="H75" s="59"/>
      <c r="I75" s="59"/>
      <c r="J75" s="32"/>
      <c r="K75" s="32"/>
      <c r="L75" s="32"/>
      <c r="M75" s="32"/>
      <c r="N75" s="32"/>
      <c r="O75" s="32"/>
    </row>
    <row r="76" spans="2:15" ht="84.95" customHeight="1" x14ac:dyDescent="1.2">
      <c r="B76" s="59" t="str">
        <f>CONCATENATE(M11,", ",M64)</f>
        <v>Dominicanos Beneficiados en Asistencias, 335213</v>
      </c>
      <c r="C76" s="59"/>
      <c r="D76" s="59"/>
      <c r="E76" s="59"/>
      <c r="F76" s="59"/>
      <c r="G76" s="59"/>
      <c r="H76" s="59"/>
      <c r="I76" s="59"/>
      <c r="J76" s="33"/>
      <c r="K76" s="33"/>
      <c r="L76" s="33"/>
      <c r="M76" s="33"/>
      <c r="N76" s="33"/>
      <c r="O76" s="33"/>
    </row>
    <row r="77" spans="2:15" ht="84.95" customHeight="1" x14ac:dyDescent="1.2">
      <c r="B77" s="59" t="str">
        <f>CONCATENATE(N11,", ",N64)</f>
        <v>Crucerístas Beneficiados, 181111</v>
      </c>
      <c r="C77" s="59"/>
      <c r="D77" s="59"/>
      <c r="E77" s="59"/>
      <c r="F77" s="59"/>
      <c r="G77" s="59"/>
      <c r="H77" s="59"/>
      <c r="I77" s="59"/>
      <c r="J77" s="33"/>
      <c r="K77" s="33"/>
      <c r="L77" s="33"/>
      <c r="M77" s="33"/>
      <c r="N77" s="33"/>
      <c r="O77" s="33"/>
    </row>
    <row r="78" spans="2:15" ht="84.95" customHeight="1" x14ac:dyDescent="0.25">
      <c r="B78" s="59" t="str">
        <f>CONCATENATE(O11,", ",O64)</f>
        <v>Total de Turístas Beneficiados, 993718</v>
      </c>
      <c r="C78" s="59"/>
      <c r="D78" s="59"/>
      <c r="E78" s="59"/>
      <c r="F78" s="59"/>
      <c r="G78" s="59"/>
      <c r="H78" s="59"/>
      <c r="I78" s="59"/>
      <c r="J78" s="32"/>
      <c r="K78" s="32"/>
      <c r="L78" s="32"/>
      <c r="M78" s="32"/>
      <c r="N78" s="32"/>
      <c r="O78" s="32"/>
    </row>
  </sheetData>
  <mergeCells count="18">
    <mergeCell ref="B66:N66"/>
    <mergeCell ref="B6:O6"/>
    <mergeCell ref="B7:O7"/>
    <mergeCell ref="B8:O8"/>
    <mergeCell ref="B9:O9"/>
    <mergeCell ref="B10:O10"/>
    <mergeCell ref="B78:I78"/>
    <mergeCell ref="B67:I67"/>
    <mergeCell ref="B68:I68"/>
    <mergeCell ref="B69:I69"/>
    <mergeCell ref="B70:I70"/>
    <mergeCell ref="B71:I71"/>
    <mergeCell ref="B72:I72"/>
    <mergeCell ref="B73:I73"/>
    <mergeCell ref="B74:I74"/>
    <mergeCell ref="B75:I75"/>
    <mergeCell ref="B76:I76"/>
    <mergeCell ref="B77:I77"/>
  </mergeCells>
  <conditionalFormatting sqref="C13">
    <cfRule type="cellIs" dxfId="11" priority="1" operator="equal">
      <formula>$P$13</formula>
    </cfRule>
  </conditionalFormatting>
  <conditionalFormatting sqref="C13:C15 C17:C20 C22:C32 C34:C42 C44:C49 C51:C57 C59:C60 C62:C63">
    <cfRule type="cellIs" dxfId="10" priority="2" operator="equal">
      <formula>$Q$13</formula>
    </cfRule>
    <cfRule type="cellIs" dxfId="9" priority="3" operator="equal">
      <formula>$P$13</formula>
    </cfRule>
    <cfRule type="cellIs" dxfId="8" priority="4" operator="equal">
      <formula>$R$13</formula>
    </cfRule>
  </conditionalFormatting>
  <dataValidations count="1">
    <dataValidation type="list" errorStyle="warning" showInputMessage="1" showErrorMessage="1" errorTitle="Cal. de Gestion" error="Por favor, debe seleccionar una de las 3 opciones disponibles._x000a_Gracias,_x000a_Dpto de Estadisticas" promptTitle="Seleccionar la calificacion" prompt="Roja = Sin Reportes o Registros_x000a_Verde = Gestion Preventiva Registrada_x000a_Naranja= Gestion Preventiva por reportar" sqref="C13:C63" xr:uid="{C06247E3-CD22-4003-B422-D553A4DFB560}">
      <formula1>$P$13:$R$13</formula1>
    </dataValidation>
  </dataValidations>
  <pageMargins left="0.39370078740157483" right="0.39370078740157483" top="0.23622047244094491" bottom="0.23622047244094491" header="0.31496062992125984" footer="0.31496062992125984"/>
  <pageSetup scale="14" orientation="portrait" horizontalDpi="300" verticalDpi="300" r:id="rId1"/>
  <headerFooter>
    <oddFooter>&amp;L&amp;72Emitido: &amp;D&amp;C&amp;72 Informe Correspondiente al &amp;A&amp;R&amp;72Página &amp;P/&amp;N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0382-B900-4B61-8C37-494E2A0AA2E7}">
  <dimension ref="A1:AK290"/>
  <sheetViews>
    <sheetView view="pageBreakPreview" topLeftCell="A54" zoomScale="20" zoomScaleNormal="20" zoomScaleSheetLayoutView="20" workbookViewId="0">
      <selection activeCell="I86" sqref="I86"/>
    </sheetView>
  </sheetViews>
  <sheetFormatPr baseColWidth="10" defaultColWidth="11.42578125" defaultRowHeight="15" x14ac:dyDescent="0.25"/>
  <cols>
    <col min="2" max="2" width="80.28515625" customWidth="1"/>
    <col min="3" max="3" width="32" customWidth="1"/>
    <col min="4" max="4" width="44.140625" customWidth="1"/>
    <col min="5" max="5" width="43.140625" customWidth="1"/>
    <col min="6" max="6" width="50.5703125" customWidth="1"/>
    <col min="7" max="7" width="44.42578125" customWidth="1"/>
    <col min="8" max="8" width="45.5703125" customWidth="1"/>
    <col min="9" max="9" width="35.42578125" customWidth="1"/>
    <col min="10" max="10" width="51.5703125" customWidth="1"/>
    <col min="11" max="11" width="55.140625" customWidth="1"/>
    <col min="12" max="12" width="56" customWidth="1"/>
    <col min="13" max="13" width="57.42578125" customWidth="1"/>
    <col min="14" max="14" width="53" customWidth="1"/>
    <col min="15" max="15" width="51.42578125" customWidth="1"/>
    <col min="21" max="21" width="11.42578125" style="24"/>
  </cols>
  <sheetData>
    <row r="1" spans="1:18" ht="15" customHeight="1" x14ac:dyDescent="0.25">
      <c r="M1" s="1"/>
    </row>
    <row r="3" spans="1:18" ht="18.7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18.7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8" ht="245.45" customHeight="1" x14ac:dyDescent="1"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</row>
    <row r="6" spans="1:18" ht="58.5" x14ac:dyDescent="0.25">
      <c r="B6" s="61" t="s">
        <v>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8" ht="58.5" x14ac:dyDescent="0.25">
      <c r="B7" s="62" t="s">
        <v>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8" ht="58.5" x14ac:dyDescent="0.25">
      <c r="B8" s="61" t="s">
        <v>2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8" ht="114.75" x14ac:dyDescent="0.25">
      <c r="B9" s="63" t="s">
        <v>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8" ht="127.5" hidden="1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8" ht="246" x14ac:dyDescent="0.25">
      <c r="B11" s="4" t="s">
        <v>4</v>
      </c>
      <c r="C11" s="5" t="s">
        <v>5</v>
      </c>
      <c r="D11" s="6" t="s">
        <v>6</v>
      </c>
      <c r="E11" s="7" t="s">
        <v>7</v>
      </c>
      <c r="F11" s="8" t="s">
        <v>8</v>
      </c>
      <c r="G11" s="9" t="s">
        <v>9</v>
      </c>
      <c r="H11" s="9" t="s">
        <v>10</v>
      </c>
      <c r="I11" s="6" t="s">
        <v>11</v>
      </c>
      <c r="J11" s="9" t="s">
        <v>12</v>
      </c>
      <c r="K11" s="9" t="s">
        <v>13</v>
      </c>
      <c r="L11" s="9" t="s">
        <v>14</v>
      </c>
      <c r="M11" s="10" t="s">
        <v>15</v>
      </c>
      <c r="N11" s="11" t="s">
        <v>16</v>
      </c>
      <c r="O11" s="12" t="s">
        <v>17</v>
      </c>
    </row>
    <row r="12" spans="1:18" ht="123" x14ac:dyDescent="0.25">
      <c r="B12" s="13" t="s">
        <v>18</v>
      </c>
      <c r="C12" s="13"/>
      <c r="D12" s="14">
        <f>SUM(D13+D14+D15+D16)</f>
        <v>2478</v>
      </c>
      <c r="E12" s="14">
        <f t="shared" ref="E12:N12" si="0">SUM(E13+E14+E15+E16)</f>
        <v>1251</v>
      </c>
      <c r="F12" s="14">
        <f t="shared" si="0"/>
        <v>4</v>
      </c>
      <c r="G12" s="14">
        <f t="shared" si="0"/>
        <v>598</v>
      </c>
      <c r="H12" s="14">
        <f t="shared" si="0"/>
        <v>3142</v>
      </c>
      <c r="I12" s="14">
        <f t="shared" si="0"/>
        <v>133</v>
      </c>
      <c r="J12" s="14">
        <f t="shared" si="0"/>
        <v>2188</v>
      </c>
      <c r="K12" s="14">
        <f t="shared" si="0"/>
        <v>55724</v>
      </c>
      <c r="L12" s="14">
        <f t="shared" si="0"/>
        <v>610</v>
      </c>
      <c r="M12" s="14">
        <f t="shared" si="0"/>
        <v>38689</v>
      </c>
      <c r="N12" s="14">
        <f t="shared" si="0"/>
        <v>0</v>
      </c>
      <c r="O12" s="14">
        <f>SUM(O13)+O14+O15+O16</f>
        <v>94413</v>
      </c>
      <c r="Q12" s="15"/>
    </row>
    <row r="13" spans="1:18" ht="57.75" customHeight="1" x14ac:dyDescent="0.25">
      <c r="A13">
        <v>7</v>
      </c>
      <c r="B13" s="16" t="s">
        <v>19</v>
      </c>
      <c r="C13" s="16" t="s">
        <v>20</v>
      </c>
      <c r="D13" s="17">
        <v>2125</v>
      </c>
      <c r="E13" s="17">
        <v>1203</v>
      </c>
      <c r="F13" s="17">
        <v>4</v>
      </c>
      <c r="G13" s="17">
        <v>436</v>
      </c>
      <c r="H13" s="17">
        <v>2032</v>
      </c>
      <c r="I13" s="17">
        <v>98</v>
      </c>
      <c r="J13" s="17">
        <v>769</v>
      </c>
      <c r="K13" s="17">
        <v>49270</v>
      </c>
      <c r="L13" s="17">
        <v>593</v>
      </c>
      <c r="M13" s="17">
        <v>38476</v>
      </c>
      <c r="N13" s="17">
        <v>0</v>
      </c>
      <c r="O13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87746</v>
      </c>
      <c r="P13" s="18" t="s">
        <v>20</v>
      </c>
      <c r="Q13" s="19" t="s">
        <v>21</v>
      </c>
      <c r="R13" s="20" t="s">
        <v>22</v>
      </c>
    </row>
    <row r="14" spans="1:18" ht="117" customHeight="1" x14ac:dyDescent="0.25">
      <c r="B14" s="21" t="s">
        <v>23</v>
      </c>
      <c r="C14" s="16" t="s">
        <v>20</v>
      </c>
      <c r="D14" s="17">
        <v>16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233</v>
      </c>
      <c r="K14" s="17">
        <v>473</v>
      </c>
      <c r="L14" s="17">
        <v>0</v>
      </c>
      <c r="M14" s="17">
        <v>0</v>
      </c>
      <c r="N14" s="17">
        <v>0</v>
      </c>
      <c r="O14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473</v>
      </c>
      <c r="P14" s="18"/>
      <c r="Q14" s="19"/>
      <c r="R14" s="20"/>
    </row>
    <row r="15" spans="1:18" ht="49.5" customHeight="1" x14ac:dyDescent="0.25">
      <c r="B15" s="16" t="s">
        <v>24</v>
      </c>
      <c r="C15" s="16" t="s">
        <v>20</v>
      </c>
      <c r="D15" s="17">
        <v>322</v>
      </c>
      <c r="E15" s="17">
        <v>48</v>
      </c>
      <c r="F15" s="17">
        <v>0</v>
      </c>
      <c r="G15" s="17">
        <v>162</v>
      </c>
      <c r="H15" s="17">
        <v>1110</v>
      </c>
      <c r="I15" s="17">
        <v>34</v>
      </c>
      <c r="J15" s="17">
        <v>113</v>
      </c>
      <c r="K15" s="17">
        <v>4908</v>
      </c>
      <c r="L15" s="17">
        <v>4</v>
      </c>
      <c r="M15" s="17">
        <v>200</v>
      </c>
      <c r="N15" s="17">
        <v>0</v>
      </c>
      <c r="O15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5108</v>
      </c>
    </row>
    <row r="16" spans="1:18" ht="49.5" customHeight="1" x14ac:dyDescent="0.25">
      <c r="B16" s="16" t="s">
        <v>25</v>
      </c>
      <c r="C16" s="16" t="s">
        <v>20</v>
      </c>
      <c r="D16" s="17">
        <v>15</v>
      </c>
      <c r="E16" s="17">
        <v>0</v>
      </c>
      <c r="F16" s="17">
        <v>0</v>
      </c>
      <c r="G16" s="17">
        <v>0</v>
      </c>
      <c r="H16" s="17">
        <v>0</v>
      </c>
      <c r="I16" s="17">
        <v>1</v>
      </c>
      <c r="J16" s="17">
        <v>1073</v>
      </c>
      <c r="K16" s="17">
        <v>1073</v>
      </c>
      <c r="L16" s="17">
        <v>13</v>
      </c>
      <c r="M16" s="17">
        <v>13</v>
      </c>
      <c r="N16" s="17">
        <v>0</v>
      </c>
      <c r="O16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1086</v>
      </c>
    </row>
    <row r="17" spans="2:16" ht="123" x14ac:dyDescent="0.25">
      <c r="B17" s="13" t="s">
        <v>26</v>
      </c>
      <c r="C17" s="13"/>
      <c r="D17" s="14">
        <f>SUM(D18+D19+D20+D21)</f>
        <v>1085</v>
      </c>
      <c r="E17" s="14">
        <f t="shared" ref="E17:M17" si="1">SUM(E18+E19+E20+E21)</f>
        <v>79</v>
      </c>
      <c r="F17" s="14">
        <f t="shared" si="1"/>
        <v>12</v>
      </c>
      <c r="G17" s="14">
        <f t="shared" si="1"/>
        <v>8749</v>
      </c>
      <c r="H17" s="14">
        <f t="shared" si="1"/>
        <v>2954</v>
      </c>
      <c r="I17" s="14">
        <f t="shared" si="1"/>
        <v>196</v>
      </c>
      <c r="J17" s="14">
        <f t="shared" si="1"/>
        <v>4280</v>
      </c>
      <c r="K17" s="14">
        <f t="shared" si="1"/>
        <v>26024</v>
      </c>
      <c r="L17" s="14">
        <f t="shared" si="1"/>
        <v>3419</v>
      </c>
      <c r="M17" s="14">
        <f t="shared" si="1"/>
        <v>21512</v>
      </c>
      <c r="N17" s="14">
        <v>0</v>
      </c>
      <c r="O17" s="14">
        <f>SUM(O18+O19+O20+O21)</f>
        <v>47536</v>
      </c>
    </row>
    <row r="18" spans="2:16" ht="49.5" customHeight="1" x14ac:dyDescent="0.25">
      <c r="B18" s="16" t="s">
        <v>27</v>
      </c>
      <c r="C18" s="16" t="s">
        <v>20</v>
      </c>
      <c r="D18" s="17">
        <v>164</v>
      </c>
      <c r="E18" s="17">
        <v>43</v>
      </c>
      <c r="F18" s="17">
        <v>0</v>
      </c>
      <c r="G18" s="17">
        <v>74</v>
      </c>
      <c r="H18" s="17">
        <v>170</v>
      </c>
      <c r="I18" s="17">
        <v>17</v>
      </c>
      <c r="J18" s="17">
        <v>3516</v>
      </c>
      <c r="K18" s="17">
        <v>24721</v>
      </c>
      <c r="L18" s="17">
        <v>3362</v>
      </c>
      <c r="M18" s="17">
        <v>21400</v>
      </c>
      <c r="N18" s="17">
        <v>0</v>
      </c>
      <c r="O18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46121</v>
      </c>
    </row>
    <row r="19" spans="2:16" ht="42" customHeight="1" x14ac:dyDescent="0.25">
      <c r="B19" s="16" t="s">
        <v>28</v>
      </c>
      <c r="C19" s="16" t="s">
        <v>20</v>
      </c>
      <c r="D19" s="17">
        <v>38</v>
      </c>
      <c r="E19" s="17">
        <v>0</v>
      </c>
      <c r="F19" s="17">
        <v>0</v>
      </c>
      <c r="G19" s="17">
        <v>6776</v>
      </c>
      <c r="H19" s="17">
        <v>1770</v>
      </c>
      <c r="I19" s="17">
        <v>8</v>
      </c>
      <c r="J19" s="17">
        <v>728</v>
      </c>
      <c r="K19" s="17">
        <v>741</v>
      </c>
      <c r="L19" s="17">
        <v>30</v>
      </c>
      <c r="M19" s="17">
        <v>34</v>
      </c>
      <c r="N19" s="17">
        <v>0</v>
      </c>
      <c r="O19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775</v>
      </c>
    </row>
    <row r="20" spans="2:16" ht="49.5" customHeight="1" x14ac:dyDescent="0.25">
      <c r="B20" s="16" t="s">
        <v>29</v>
      </c>
      <c r="C20" s="16" t="s">
        <v>20</v>
      </c>
      <c r="D20" s="17">
        <v>602</v>
      </c>
      <c r="E20" s="17">
        <v>8</v>
      </c>
      <c r="F20" s="17">
        <v>12</v>
      </c>
      <c r="G20" s="17">
        <v>1619</v>
      </c>
      <c r="H20" s="17">
        <v>391</v>
      </c>
      <c r="I20" s="17">
        <v>147</v>
      </c>
      <c r="J20" s="17">
        <v>19</v>
      </c>
      <c r="K20" s="17">
        <v>23</v>
      </c>
      <c r="L20" s="17">
        <v>16</v>
      </c>
      <c r="M20" s="17">
        <v>24</v>
      </c>
      <c r="N20" s="17">
        <v>0</v>
      </c>
      <c r="O20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47</v>
      </c>
    </row>
    <row r="21" spans="2:16" ht="49.5" customHeight="1" x14ac:dyDescent="0.25">
      <c r="B21" s="16" t="s">
        <v>30</v>
      </c>
      <c r="C21" s="22" t="s">
        <v>20</v>
      </c>
      <c r="D21" s="17">
        <v>281</v>
      </c>
      <c r="E21" s="17">
        <v>28</v>
      </c>
      <c r="F21" s="17">
        <v>0</v>
      </c>
      <c r="G21" s="17">
        <v>280</v>
      </c>
      <c r="H21" s="17">
        <v>623</v>
      </c>
      <c r="I21" s="17">
        <v>24</v>
      </c>
      <c r="J21" s="17">
        <v>17</v>
      </c>
      <c r="K21" s="17">
        <v>539</v>
      </c>
      <c r="L21" s="17">
        <v>11</v>
      </c>
      <c r="M21" s="17">
        <v>54</v>
      </c>
      <c r="N21" s="17">
        <v>0</v>
      </c>
      <c r="O21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593</v>
      </c>
      <c r="P21">
        <v>1</v>
      </c>
    </row>
    <row r="22" spans="2:16" ht="118.5" customHeight="1" x14ac:dyDescent="0.25">
      <c r="B22" s="13" t="s">
        <v>31</v>
      </c>
      <c r="C22" s="13"/>
      <c r="D22" s="14">
        <f>SUM(D23+D24+D25+D26+D27+D28+D29+D30+D31+D32+D33)</f>
        <v>2736</v>
      </c>
      <c r="E22" s="14">
        <f t="shared" ref="E22:M22" si="2">SUM(E23+E24+E25+E26+E27+E28+E29+E30+E31+E32+E33)</f>
        <v>2609</v>
      </c>
      <c r="F22" s="14">
        <f t="shared" si="2"/>
        <v>10</v>
      </c>
      <c r="G22" s="14">
        <f t="shared" si="2"/>
        <v>5458</v>
      </c>
      <c r="H22" s="14">
        <f t="shared" si="2"/>
        <v>10909</v>
      </c>
      <c r="I22" s="14">
        <f t="shared" si="2"/>
        <v>142</v>
      </c>
      <c r="J22" s="14">
        <f t="shared" si="2"/>
        <v>156018</v>
      </c>
      <c r="K22" s="14">
        <f t="shared" si="2"/>
        <v>347092</v>
      </c>
      <c r="L22" s="14">
        <f t="shared" si="2"/>
        <v>81195</v>
      </c>
      <c r="M22" s="14">
        <f t="shared" si="2"/>
        <v>198019</v>
      </c>
      <c r="N22" s="14">
        <v>18230</v>
      </c>
      <c r="O22" s="14">
        <f>SUM(O23+O24+O25+O26+O27+O28+O29+O30+O31+O32+O33)</f>
        <v>545111</v>
      </c>
    </row>
    <row r="23" spans="2:16" ht="49.5" customHeight="1" x14ac:dyDescent="0.25">
      <c r="B23" s="16" t="s">
        <v>32</v>
      </c>
      <c r="C23" s="16" t="s">
        <v>20</v>
      </c>
      <c r="D23" s="17">
        <v>152</v>
      </c>
      <c r="E23" s="17">
        <v>32</v>
      </c>
      <c r="F23" s="17">
        <v>2</v>
      </c>
      <c r="G23" s="17">
        <v>117</v>
      </c>
      <c r="H23" s="17">
        <v>232</v>
      </c>
      <c r="I23" s="17">
        <v>2</v>
      </c>
      <c r="J23" s="17">
        <v>12867</v>
      </c>
      <c r="K23" s="17">
        <v>19914</v>
      </c>
      <c r="L23" s="17">
        <v>33</v>
      </c>
      <c r="M23" s="17">
        <v>478</v>
      </c>
      <c r="N23" s="17">
        <v>18230</v>
      </c>
      <c r="O23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20392</v>
      </c>
    </row>
    <row r="24" spans="2:16" ht="49.5" customHeight="1" x14ac:dyDescent="0.25">
      <c r="B24" s="16" t="s">
        <v>33</v>
      </c>
      <c r="C24" s="16" t="s">
        <v>20</v>
      </c>
      <c r="D24" s="17">
        <v>13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30102</v>
      </c>
      <c r="K24" s="17">
        <v>30102</v>
      </c>
      <c r="L24" s="17">
        <v>0</v>
      </c>
      <c r="M24" s="17">
        <v>0</v>
      </c>
      <c r="N24" s="17">
        <v>0</v>
      </c>
      <c r="O24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30102</v>
      </c>
    </row>
    <row r="25" spans="2:16" ht="49.5" customHeight="1" x14ac:dyDescent="0.25">
      <c r="B25" s="16" t="s">
        <v>34</v>
      </c>
      <c r="C25" s="16" t="s">
        <v>20</v>
      </c>
      <c r="D25" s="17">
        <v>177</v>
      </c>
      <c r="E25" s="17">
        <v>9</v>
      </c>
      <c r="F25" s="17">
        <v>0</v>
      </c>
      <c r="G25" s="17">
        <v>989</v>
      </c>
      <c r="H25" s="17">
        <v>1638</v>
      </c>
      <c r="I25" s="17">
        <v>11</v>
      </c>
      <c r="J25" s="17">
        <v>1949</v>
      </c>
      <c r="K25" s="17">
        <v>146607</v>
      </c>
      <c r="L25" s="17">
        <v>635</v>
      </c>
      <c r="M25" s="17">
        <v>49700</v>
      </c>
      <c r="N25" s="17">
        <v>0</v>
      </c>
      <c r="O25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196307</v>
      </c>
    </row>
    <row r="26" spans="2:16" ht="49.5" customHeight="1" x14ac:dyDescent="0.25">
      <c r="B26" s="16" t="s">
        <v>35</v>
      </c>
      <c r="C26" s="16" t="s">
        <v>20</v>
      </c>
      <c r="D26" s="17">
        <v>7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9</v>
      </c>
      <c r="K26" s="17">
        <v>288</v>
      </c>
      <c r="L26" s="17">
        <v>0</v>
      </c>
      <c r="M26" s="17">
        <v>0</v>
      </c>
      <c r="N26" s="17">
        <v>0</v>
      </c>
      <c r="O26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288</v>
      </c>
    </row>
    <row r="27" spans="2:16" ht="49.5" customHeight="1" x14ac:dyDescent="0.25">
      <c r="B27" s="16" t="s">
        <v>36</v>
      </c>
      <c r="C27" s="16" t="s">
        <v>20</v>
      </c>
      <c r="D27" s="17">
        <v>410</v>
      </c>
      <c r="E27" s="17">
        <v>193</v>
      </c>
      <c r="F27" s="17">
        <v>0</v>
      </c>
      <c r="G27" s="17">
        <v>134</v>
      </c>
      <c r="H27" s="17">
        <v>940</v>
      </c>
      <c r="I27" s="17">
        <v>26</v>
      </c>
      <c r="J27" s="17">
        <v>4176</v>
      </c>
      <c r="K27" s="17">
        <v>12510</v>
      </c>
      <c r="L27" s="17">
        <v>3163</v>
      </c>
      <c r="M27" s="17">
        <v>52055</v>
      </c>
      <c r="N27" s="17">
        <v>0</v>
      </c>
      <c r="O27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64565</v>
      </c>
    </row>
    <row r="28" spans="2:16" ht="49.5" customHeight="1" x14ac:dyDescent="0.25">
      <c r="B28" s="16" t="s">
        <v>37</v>
      </c>
      <c r="C28" s="16" t="s">
        <v>20</v>
      </c>
      <c r="D28" s="17">
        <v>1183</v>
      </c>
      <c r="E28" s="17">
        <v>1347</v>
      </c>
      <c r="F28" s="17">
        <v>6</v>
      </c>
      <c r="G28" s="17">
        <v>1551</v>
      </c>
      <c r="H28" s="17">
        <v>4445</v>
      </c>
      <c r="I28" s="17">
        <v>80</v>
      </c>
      <c r="J28" s="17">
        <v>10315</v>
      </c>
      <c r="K28" s="17">
        <v>13152</v>
      </c>
      <c r="L28" s="17">
        <v>7522</v>
      </c>
      <c r="M28" s="17">
        <v>9974</v>
      </c>
      <c r="N28" s="17">
        <v>0</v>
      </c>
      <c r="O28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23126</v>
      </c>
    </row>
    <row r="29" spans="2:16" ht="49.5" customHeight="1" x14ac:dyDescent="0.25">
      <c r="B29" s="16" t="s">
        <v>38</v>
      </c>
      <c r="C29" s="16" t="s">
        <v>20</v>
      </c>
      <c r="D29" s="17">
        <v>232</v>
      </c>
      <c r="E29" s="17">
        <v>515</v>
      </c>
      <c r="F29" s="17">
        <v>0</v>
      </c>
      <c r="G29" s="17">
        <v>1257</v>
      </c>
      <c r="H29" s="17">
        <v>1730</v>
      </c>
      <c r="I29" s="17">
        <v>7</v>
      </c>
      <c r="J29" s="17">
        <v>22866</v>
      </c>
      <c r="K29" s="17">
        <v>26232</v>
      </c>
      <c r="L29" s="17">
        <v>23136</v>
      </c>
      <c r="M29" s="17">
        <v>25964</v>
      </c>
      <c r="N29" s="17">
        <v>0</v>
      </c>
      <c r="O29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52196</v>
      </c>
    </row>
    <row r="30" spans="2:16" ht="49.5" customHeight="1" x14ac:dyDescent="0.25">
      <c r="B30" s="16" t="s">
        <v>39</v>
      </c>
      <c r="C30" s="16" t="s">
        <v>20</v>
      </c>
      <c r="D30" s="17">
        <v>282</v>
      </c>
      <c r="E30" s="17">
        <v>5</v>
      </c>
      <c r="F30" s="17">
        <v>0</v>
      </c>
      <c r="G30" s="17">
        <v>517</v>
      </c>
      <c r="H30" s="17">
        <v>511</v>
      </c>
      <c r="I30" s="17">
        <v>8</v>
      </c>
      <c r="J30" s="17">
        <v>66704</v>
      </c>
      <c r="K30" s="17">
        <v>81521</v>
      </c>
      <c r="L30" s="17">
        <v>45466</v>
      </c>
      <c r="M30" s="17">
        <v>55043</v>
      </c>
      <c r="N30" s="17">
        <v>0</v>
      </c>
      <c r="O30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136564</v>
      </c>
    </row>
    <row r="31" spans="2:16" ht="49.5" customHeight="1" x14ac:dyDescent="0.25">
      <c r="B31" s="16" t="s">
        <v>40</v>
      </c>
      <c r="C31" s="16" t="s">
        <v>20</v>
      </c>
      <c r="D31" s="17">
        <v>111</v>
      </c>
      <c r="E31" s="17">
        <v>390</v>
      </c>
      <c r="F31" s="17">
        <v>0</v>
      </c>
      <c r="G31" s="17">
        <v>405</v>
      </c>
      <c r="H31" s="17">
        <v>1007</v>
      </c>
      <c r="I31" s="17">
        <v>0</v>
      </c>
      <c r="J31" s="17">
        <v>6206</v>
      </c>
      <c r="K31" s="17">
        <v>6713</v>
      </c>
      <c r="L31" s="17">
        <v>601</v>
      </c>
      <c r="M31" s="17">
        <v>853</v>
      </c>
      <c r="N31" s="17">
        <v>0</v>
      </c>
      <c r="O31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7566</v>
      </c>
    </row>
    <row r="32" spans="2:16" ht="49.5" customHeight="1" x14ac:dyDescent="0.25">
      <c r="B32" s="16" t="s">
        <v>41</v>
      </c>
      <c r="C32" s="16" t="s">
        <v>20</v>
      </c>
      <c r="D32" s="17">
        <v>103</v>
      </c>
      <c r="E32" s="17">
        <v>0</v>
      </c>
      <c r="F32" s="17">
        <v>0</v>
      </c>
      <c r="G32" s="17">
        <v>445</v>
      </c>
      <c r="H32" s="17">
        <v>278</v>
      </c>
      <c r="I32" s="17">
        <v>0</v>
      </c>
      <c r="J32" s="17">
        <v>456</v>
      </c>
      <c r="K32" s="17">
        <v>2554</v>
      </c>
      <c r="L32" s="17">
        <v>454</v>
      </c>
      <c r="M32" s="17">
        <v>2796</v>
      </c>
      <c r="N32" s="17">
        <v>0</v>
      </c>
      <c r="O32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5350</v>
      </c>
    </row>
    <row r="33" spans="2:15" ht="49.5" customHeight="1" x14ac:dyDescent="0.25">
      <c r="B33" s="16" t="s">
        <v>42</v>
      </c>
      <c r="C33" s="16" t="s">
        <v>20</v>
      </c>
      <c r="D33" s="17">
        <v>66</v>
      </c>
      <c r="E33" s="17">
        <v>118</v>
      </c>
      <c r="F33" s="17">
        <v>2</v>
      </c>
      <c r="G33" s="17">
        <v>43</v>
      </c>
      <c r="H33" s="17">
        <v>128</v>
      </c>
      <c r="I33" s="17">
        <v>8</v>
      </c>
      <c r="J33" s="17">
        <v>368</v>
      </c>
      <c r="K33" s="17">
        <v>7499</v>
      </c>
      <c r="L33" s="17">
        <v>185</v>
      </c>
      <c r="M33" s="17">
        <v>1156</v>
      </c>
      <c r="N33" s="17">
        <v>0</v>
      </c>
      <c r="O33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8655</v>
      </c>
    </row>
    <row r="34" spans="2:15" ht="123" x14ac:dyDescent="0.25">
      <c r="B34" s="13" t="s">
        <v>43</v>
      </c>
      <c r="C34" s="23"/>
      <c r="D34" s="14">
        <f>SUM(D35+D36+D37+D38+D39+D40+D41+D42+D43)</f>
        <v>2054</v>
      </c>
      <c r="E34" s="14">
        <f t="shared" ref="E34:M34" si="3">SUM(E35+E36+E37+E38+E39+E40+E41+E42+E43)</f>
        <v>161</v>
      </c>
      <c r="F34" s="14">
        <f t="shared" si="3"/>
        <v>2</v>
      </c>
      <c r="G34" s="14">
        <f t="shared" si="3"/>
        <v>5830</v>
      </c>
      <c r="H34" s="14">
        <f t="shared" si="3"/>
        <v>5205</v>
      </c>
      <c r="I34" s="14">
        <f t="shared" si="3"/>
        <v>29</v>
      </c>
      <c r="J34" s="14">
        <f t="shared" si="3"/>
        <v>441</v>
      </c>
      <c r="K34" s="14">
        <f t="shared" si="3"/>
        <v>928</v>
      </c>
      <c r="L34" s="14">
        <f t="shared" si="3"/>
        <v>841</v>
      </c>
      <c r="M34" s="14">
        <f t="shared" si="3"/>
        <v>1634</v>
      </c>
      <c r="N34" s="14">
        <v>0</v>
      </c>
      <c r="O34" s="14">
        <f>SUM(O35+O36+O37+O38+O39+O40+O41+O43)</f>
        <v>2071</v>
      </c>
    </row>
    <row r="35" spans="2:15" ht="49.5" customHeight="1" x14ac:dyDescent="0.25">
      <c r="B35" s="16" t="s">
        <v>44</v>
      </c>
      <c r="C35" s="16" t="s">
        <v>20</v>
      </c>
      <c r="D35" s="17">
        <v>193</v>
      </c>
      <c r="E35" s="17">
        <v>0</v>
      </c>
      <c r="F35" s="17">
        <v>0</v>
      </c>
      <c r="G35" s="17">
        <v>3089</v>
      </c>
      <c r="H35" s="17">
        <v>3227</v>
      </c>
      <c r="I35" s="17">
        <v>1</v>
      </c>
      <c r="J35" s="17">
        <v>1</v>
      </c>
      <c r="K35" s="17">
        <v>1</v>
      </c>
      <c r="L35" s="17">
        <v>226</v>
      </c>
      <c r="M35" s="17">
        <v>278</v>
      </c>
      <c r="N35" s="17">
        <v>0</v>
      </c>
      <c r="O35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279</v>
      </c>
    </row>
    <row r="36" spans="2:15" ht="49.5" customHeight="1" x14ac:dyDescent="0.25">
      <c r="B36" s="16" t="s">
        <v>45</v>
      </c>
      <c r="C36" s="16" t="s">
        <v>20</v>
      </c>
      <c r="D36" s="17">
        <v>181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85</v>
      </c>
      <c r="M36" s="17">
        <v>246</v>
      </c>
      <c r="N36" s="17">
        <v>0</v>
      </c>
      <c r="O36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246</v>
      </c>
    </row>
    <row r="37" spans="2:15" ht="49.5" customHeight="1" x14ac:dyDescent="0.25">
      <c r="B37" s="16" t="s">
        <v>46</v>
      </c>
      <c r="C37" s="16" t="s">
        <v>20</v>
      </c>
      <c r="D37" s="17">
        <v>1135</v>
      </c>
      <c r="E37" s="17">
        <v>15</v>
      </c>
      <c r="F37" s="17">
        <v>0</v>
      </c>
      <c r="G37" s="17">
        <v>30</v>
      </c>
      <c r="H37" s="17">
        <v>165</v>
      </c>
      <c r="I37" s="17">
        <v>12</v>
      </c>
      <c r="J37" s="17">
        <v>9</v>
      </c>
      <c r="K37" s="17">
        <v>55</v>
      </c>
      <c r="L37" s="17">
        <v>9</v>
      </c>
      <c r="M37" s="17">
        <v>33</v>
      </c>
      <c r="N37" s="17">
        <v>0</v>
      </c>
      <c r="O37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88</v>
      </c>
    </row>
    <row r="38" spans="2:15" ht="49.5" customHeight="1" x14ac:dyDescent="0.25">
      <c r="B38" s="16" t="s">
        <v>47</v>
      </c>
      <c r="C38" s="16" t="s">
        <v>20</v>
      </c>
      <c r="D38" s="17">
        <v>199</v>
      </c>
      <c r="E38" s="17">
        <v>145</v>
      </c>
      <c r="F38" s="17">
        <v>1</v>
      </c>
      <c r="G38" s="17">
        <v>2611</v>
      </c>
      <c r="H38" s="17">
        <v>491</v>
      </c>
      <c r="I38" s="17">
        <v>3</v>
      </c>
      <c r="J38" s="17">
        <v>17</v>
      </c>
      <c r="K38" s="17">
        <v>119</v>
      </c>
      <c r="L38" s="17">
        <v>60</v>
      </c>
      <c r="M38" s="17">
        <v>407</v>
      </c>
      <c r="N38" s="17">
        <v>0</v>
      </c>
      <c r="O38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526</v>
      </c>
    </row>
    <row r="39" spans="2:15" ht="49.5" customHeight="1" x14ac:dyDescent="0.25">
      <c r="B39" s="16" t="s">
        <v>48</v>
      </c>
      <c r="C39" s="16" t="s">
        <v>20</v>
      </c>
      <c r="D39" s="17">
        <v>87</v>
      </c>
      <c r="E39" s="17">
        <v>1</v>
      </c>
      <c r="F39" s="17">
        <v>1</v>
      </c>
      <c r="G39" s="17">
        <v>1</v>
      </c>
      <c r="H39" s="17">
        <v>1226</v>
      </c>
      <c r="I39" s="17">
        <v>5</v>
      </c>
      <c r="J39" s="17">
        <v>4</v>
      </c>
      <c r="K39" s="17">
        <v>39</v>
      </c>
      <c r="L39" s="17">
        <v>1</v>
      </c>
      <c r="M39" s="17">
        <v>2</v>
      </c>
      <c r="N39" s="17">
        <v>0</v>
      </c>
      <c r="O39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41</v>
      </c>
    </row>
    <row r="40" spans="2:15" ht="49.5" customHeight="1" x14ac:dyDescent="0.25">
      <c r="B40" s="16" t="s">
        <v>49</v>
      </c>
      <c r="C40" s="16" t="s">
        <v>21</v>
      </c>
      <c r="D40" s="17">
        <v>25</v>
      </c>
      <c r="E40" s="17">
        <v>0</v>
      </c>
      <c r="F40" s="17">
        <v>0</v>
      </c>
      <c r="G40" s="17">
        <v>99</v>
      </c>
      <c r="H40" s="17">
        <v>95</v>
      </c>
      <c r="I40" s="17">
        <v>3</v>
      </c>
      <c r="J40" s="17">
        <v>400</v>
      </c>
      <c r="K40" s="17">
        <v>400</v>
      </c>
      <c r="L40" s="17">
        <v>452</v>
      </c>
      <c r="M40" s="17">
        <v>453</v>
      </c>
      <c r="N40" s="17">
        <v>0</v>
      </c>
      <c r="O40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853</v>
      </c>
    </row>
    <row r="41" spans="2:15" ht="49.5" customHeight="1" x14ac:dyDescent="0.25">
      <c r="B41" s="16" t="s">
        <v>50</v>
      </c>
      <c r="C41" s="16" t="s">
        <v>21</v>
      </c>
      <c r="D41" s="17">
        <v>2</v>
      </c>
      <c r="E41" s="17">
        <v>0</v>
      </c>
      <c r="F41" s="17">
        <v>0</v>
      </c>
      <c r="G41" s="17">
        <v>0</v>
      </c>
      <c r="H41" s="17">
        <v>0</v>
      </c>
      <c r="I41" s="17">
        <v>4</v>
      </c>
      <c r="J41" s="17">
        <v>1</v>
      </c>
      <c r="K41" s="17">
        <v>1</v>
      </c>
      <c r="L41" s="17">
        <v>0</v>
      </c>
      <c r="M41" s="17">
        <v>0</v>
      </c>
      <c r="N41" s="17">
        <v>0</v>
      </c>
      <c r="O41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1</v>
      </c>
    </row>
    <row r="42" spans="2:15" ht="49.5" customHeight="1" x14ac:dyDescent="0.25">
      <c r="B42" s="16" t="s">
        <v>51</v>
      </c>
      <c r="C42" s="16" t="s">
        <v>21</v>
      </c>
      <c r="D42" s="17">
        <v>21</v>
      </c>
      <c r="E42" s="17">
        <v>0</v>
      </c>
      <c r="F42" s="17">
        <v>0</v>
      </c>
      <c r="G42" s="17">
        <v>0</v>
      </c>
      <c r="H42" s="17">
        <v>1</v>
      </c>
      <c r="I42" s="17">
        <v>1</v>
      </c>
      <c r="J42" s="17">
        <v>9</v>
      </c>
      <c r="K42" s="17">
        <v>313</v>
      </c>
      <c r="L42" s="17">
        <v>5</v>
      </c>
      <c r="M42" s="17">
        <v>178</v>
      </c>
      <c r="N42" s="17">
        <v>0</v>
      </c>
      <c r="O42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491</v>
      </c>
    </row>
    <row r="43" spans="2:15" ht="103.5" customHeight="1" x14ac:dyDescent="0.25">
      <c r="B43" s="21" t="s">
        <v>52</v>
      </c>
      <c r="C43" s="16" t="s">
        <v>20</v>
      </c>
      <c r="D43" s="17">
        <v>211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3</v>
      </c>
      <c r="M43" s="17">
        <v>37</v>
      </c>
      <c r="N43" s="17">
        <v>0</v>
      </c>
      <c r="O43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37</v>
      </c>
    </row>
    <row r="44" spans="2:15" ht="123" x14ac:dyDescent="0.25">
      <c r="B44" s="13" t="s">
        <v>53</v>
      </c>
      <c r="C44" s="13"/>
      <c r="D44" s="14">
        <f>SUM(D45+D46+D47+D48+D49+D50)</f>
        <v>1026</v>
      </c>
      <c r="E44" s="14">
        <f t="shared" ref="E44:M44" si="4">SUM(E45+E46+E47+E48+E49+E50)</f>
        <v>595</v>
      </c>
      <c r="F44" s="14">
        <f t="shared" si="4"/>
        <v>16</v>
      </c>
      <c r="G44" s="14">
        <f t="shared" si="4"/>
        <v>2439</v>
      </c>
      <c r="H44" s="14">
        <f t="shared" si="4"/>
        <v>3133</v>
      </c>
      <c r="I44" s="14">
        <f t="shared" si="4"/>
        <v>169</v>
      </c>
      <c r="J44" s="14">
        <f t="shared" si="4"/>
        <v>21268</v>
      </c>
      <c r="K44" s="14">
        <f t="shared" si="4"/>
        <v>27084</v>
      </c>
      <c r="L44" s="14">
        <f t="shared" si="4"/>
        <v>120</v>
      </c>
      <c r="M44" s="14">
        <f t="shared" si="4"/>
        <v>1019</v>
      </c>
      <c r="N44" s="14">
        <v>135477</v>
      </c>
      <c r="O44" s="14">
        <f>SUM(O45+O46+O47+O48+O49+O50)</f>
        <v>28103</v>
      </c>
    </row>
    <row r="45" spans="2:15" ht="49.5" customHeight="1" x14ac:dyDescent="0.25">
      <c r="B45" s="16" t="s">
        <v>54</v>
      </c>
      <c r="C45" s="16" t="s">
        <v>20</v>
      </c>
      <c r="D45" s="17">
        <v>564</v>
      </c>
      <c r="E45" s="17">
        <v>124</v>
      </c>
      <c r="F45" s="17">
        <v>14</v>
      </c>
      <c r="G45" s="17">
        <v>907</v>
      </c>
      <c r="H45" s="17">
        <v>1473</v>
      </c>
      <c r="I45" s="17">
        <v>84</v>
      </c>
      <c r="J45" s="17">
        <v>10974</v>
      </c>
      <c r="K45" s="17">
        <v>10977</v>
      </c>
      <c r="L45" s="17">
        <v>3</v>
      </c>
      <c r="M45" s="17">
        <v>3</v>
      </c>
      <c r="N45" s="17">
        <v>135477</v>
      </c>
      <c r="O45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10980</v>
      </c>
    </row>
    <row r="46" spans="2:15" ht="49.5" customHeight="1" x14ac:dyDescent="0.25">
      <c r="B46" s="16" t="s">
        <v>55</v>
      </c>
      <c r="C46" s="16" t="s">
        <v>20</v>
      </c>
      <c r="D46" s="17">
        <v>72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52</v>
      </c>
      <c r="K46" s="17">
        <v>2167</v>
      </c>
      <c r="L46" s="17">
        <v>4</v>
      </c>
      <c r="M46" s="17">
        <v>77</v>
      </c>
      <c r="N46" s="17">
        <v>0</v>
      </c>
      <c r="O46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2244</v>
      </c>
    </row>
    <row r="47" spans="2:15" ht="49.5" customHeight="1" x14ac:dyDescent="0.25">
      <c r="B47" s="16" t="s">
        <v>56</v>
      </c>
      <c r="C47" s="16" t="s">
        <v>20</v>
      </c>
      <c r="D47" s="17">
        <v>148</v>
      </c>
      <c r="E47" s="17">
        <v>140</v>
      </c>
      <c r="F47" s="17">
        <v>0</v>
      </c>
      <c r="G47" s="17">
        <v>513</v>
      </c>
      <c r="H47" s="17">
        <v>619</v>
      </c>
      <c r="I47" s="17">
        <v>13</v>
      </c>
      <c r="J47" s="17">
        <v>43</v>
      </c>
      <c r="K47" s="17">
        <v>487</v>
      </c>
      <c r="L47" s="17">
        <v>4</v>
      </c>
      <c r="M47" s="17">
        <v>6</v>
      </c>
      <c r="N47" s="17">
        <v>0</v>
      </c>
      <c r="O47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493</v>
      </c>
    </row>
    <row r="48" spans="2:15" ht="49.5" customHeight="1" x14ac:dyDescent="0.25">
      <c r="B48" s="16" t="s">
        <v>57</v>
      </c>
      <c r="C48" s="16" t="s">
        <v>20</v>
      </c>
      <c r="D48" s="17">
        <v>19</v>
      </c>
      <c r="E48" s="17">
        <v>0</v>
      </c>
      <c r="F48" s="17">
        <v>0</v>
      </c>
      <c r="G48" s="17">
        <v>0</v>
      </c>
      <c r="H48" s="17">
        <v>0</v>
      </c>
      <c r="I48" s="17">
        <v>1</v>
      </c>
      <c r="J48" s="17">
        <v>6752</v>
      </c>
      <c r="K48" s="17">
        <v>6773</v>
      </c>
      <c r="L48" s="17">
        <v>5</v>
      </c>
      <c r="M48" s="17">
        <v>5</v>
      </c>
      <c r="N48" s="17">
        <v>0</v>
      </c>
      <c r="O48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6778</v>
      </c>
    </row>
    <row r="49" spans="2:21" ht="49.5" customHeight="1" x14ac:dyDescent="0.25">
      <c r="B49" s="16" t="s">
        <v>58</v>
      </c>
      <c r="C49" s="16" t="s">
        <v>21</v>
      </c>
      <c r="D49" s="17">
        <v>48</v>
      </c>
      <c r="E49" s="17">
        <v>0</v>
      </c>
      <c r="F49" s="17">
        <v>0</v>
      </c>
      <c r="G49" s="17">
        <v>238</v>
      </c>
      <c r="H49" s="17">
        <v>75</v>
      </c>
      <c r="I49" s="17">
        <v>2</v>
      </c>
      <c r="J49" s="17">
        <v>3289</v>
      </c>
      <c r="K49" s="17">
        <v>5228</v>
      </c>
      <c r="L49" s="17">
        <v>4</v>
      </c>
      <c r="M49" s="17">
        <v>6</v>
      </c>
      <c r="N49" s="17">
        <v>0</v>
      </c>
      <c r="O49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5234</v>
      </c>
    </row>
    <row r="50" spans="2:21" ht="49.5" customHeight="1" x14ac:dyDescent="0.25">
      <c r="B50" s="16" t="s">
        <v>59</v>
      </c>
      <c r="C50" s="16" t="s">
        <v>20</v>
      </c>
      <c r="D50" s="17">
        <v>175</v>
      </c>
      <c r="E50" s="17">
        <v>331</v>
      </c>
      <c r="F50" s="17">
        <v>2</v>
      </c>
      <c r="G50" s="17">
        <v>781</v>
      </c>
      <c r="H50" s="17">
        <v>966</v>
      </c>
      <c r="I50" s="17">
        <v>69</v>
      </c>
      <c r="J50" s="17">
        <v>158</v>
      </c>
      <c r="K50" s="17">
        <v>1452</v>
      </c>
      <c r="L50" s="17">
        <v>100</v>
      </c>
      <c r="M50" s="17">
        <v>922</v>
      </c>
      <c r="N50" s="17">
        <v>0</v>
      </c>
      <c r="O50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2374</v>
      </c>
    </row>
    <row r="51" spans="2:21" ht="115.15" customHeight="1" x14ac:dyDescent="0.25">
      <c r="B51" s="13" t="s">
        <v>60</v>
      </c>
      <c r="C51" s="13"/>
      <c r="D51" s="14">
        <f>SUM(D52+D53+D54+D55+D56+D57+D58)</f>
        <v>1074</v>
      </c>
      <c r="E51" s="14">
        <f t="shared" ref="E51:M51" si="5">SUM(E52+E53+E54+E55+E56+E57+E58)</f>
        <v>458</v>
      </c>
      <c r="F51" s="14">
        <f t="shared" si="5"/>
        <v>0</v>
      </c>
      <c r="G51" s="14">
        <f t="shared" si="5"/>
        <v>1447</v>
      </c>
      <c r="H51" s="14">
        <f t="shared" si="5"/>
        <v>2171</v>
      </c>
      <c r="I51" s="14">
        <f t="shared" si="5"/>
        <v>42</v>
      </c>
      <c r="J51" s="14">
        <f t="shared" si="5"/>
        <v>3949</v>
      </c>
      <c r="K51" s="14">
        <f t="shared" si="5"/>
        <v>45931</v>
      </c>
      <c r="L51" s="14">
        <f t="shared" si="5"/>
        <v>1738</v>
      </c>
      <c r="M51" s="14">
        <f t="shared" si="5"/>
        <v>43001</v>
      </c>
      <c r="N51" s="14">
        <v>0</v>
      </c>
      <c r="O51" s="14">
        <f>SUM(O52+O53+O54+O55+O56+O57+O58)</f>
        <v>88932</v>
      </c>
    </row>
    <row r="52" spans="2:21" ht="49.5" customHeight="1" x14ac:dyDescent="0.25">
      <c r="B52" s="16" t="s">
        <v>61</v>
      </c>
      <c r="C52" s="16" t="s">
        <v>20</v>
      </c>
      <c r="D52" s="17">
        <v>132</v>
      </c>
      <c r="E52" s="17">
        <v>0</v>
      </c>
      <c r="F52" s="17">
        <v>0</v>
      </c>
      <c r="G52" s="17">
        <v>386</v>
      </c>
      <c r="H52" s="17">
        <v>380</v>
      </c>
      <c r="I52" s="17">
        <v>5</v>
      </c>
      <c r="J52" s="17">
        <v>35</v>
      </c>
      <c r="K52" s="17">
        <v>248</v>
      </c>
      <c r="L52" s="17">
        <v>193</v>
      </c>
      <c r="M52" s="17">
        <v>13251</v>
      </c>
      <c r="N52" s="17">
        <v>0</v>
      </c>
      <c r="O52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13499</v>
      </c>
    </row>
    <row r="53" spans="2:21" ht="49.5" customHeight="1" x14ac:dyDescent="0.25">
      <c r="B53" s="16" t="s">
        <v>62</v>
      </c>
      <c r="C53" s="16" t="s">
        <v>20</v>
      </c>
      <c r="D53" s="17">
        <v>88</v>
      </c>
      <c r="E53" s="17">
        <v>129</v>
      </c>
      <c r="F53" s="17">
        <v>0</v>
      </c>
      <c r="G53" s="17">
        <v>120</v>
      </c>
      <c r="H53" s="17">
        <v>334</v>
      </c>
      <c r="I53" s="17">
        <v>1</v>
      </c>
      <c r="J53" s="17">
        <v>123</v>
      </c>
      <c r="K53" s="17">
        <v>4901</v>
      </c>
      <c r="L53" s="17">
        <v>223</v>
      </c>
      <c r="M53" s="17">
        <v>10973</v>
      </c>
      <c r="N53" s="17">
        <v>0</v>
      </c>
      <c r="O53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15874</v>
      </c>
      <c r="U53"/>
    </row>
    <row r="54" spans="2:21" ht="49.5" customHeight="1" x14ac:dyDescent="0.25">
      <c r="B54" s="16" t="s">
        <v>63</v>
      </c>
      <c r="C54" s="16" t="s">
        <v>20</v>
      </c>
      <c r="D54" s="17">
        <v>229</v>
      </c>
      <c r="E54" s="17">
        <v>0</v>
      </c>
      <c r="F54" s="17">
        <v>0</v>
      </c>
      <c r="G54" s="17">
        <v>301</v>
      </c>
      <c r="H54" s="17">
        <v>103</v>
      </c>
      <c r="I54" s="17">
        <v>5</v>
      </c>
      <c r="J54" s="17">
        <v>180</v>
      </c>
      <c r="K54" s="17">
        <v>33681</v>
      </c>
      <c r="L54" s="17">
        <v>215</v>
      </c>
      <c r="M54" s="17">
        <v>13928</v>
      </c>
      <c r="N54" s="17">
        <v>0</v>
      </c>
      <c r="O54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47609</v>
      </c>
      <c r="Q54" t="s">
        <v>64</v>
      </c>
      <c r="R54" s="25">
        <f>+D65</f>
        <v>11048</v>
      </c>
      <c r="U54"/>
    </row>
    <row r="55" spans="2:21" ht="49.5" customHeight="1" x14ac:dyDescent="0.25">
      <c r="B55" s="16" t="s">
        <v>65</v>
      </c>
      <c r="C55" s="16" t="s">
        <v>20</v>
      </c>
      <c r="D55" s="17">
        <v>196</v>
      </c>
      <c r="E55" s="17">
        <v>25</v>
      </c>
      <c r="F55" s="17">
        <v>0</v>
      </c>
      <c r="G55" s="17">
        <v>9</v>
      </c>
      <c r="H55" s="17">
        <v>222</v>
      </c>
      <c r="I55" s="17">
        <v>25</v>
      </c>
      <c r="J55" s="17">
        <v>403</v>
      </c>
      <c r="K55" s="17">
        <v>2320</v>
      </c>
      <c r="L55" s="17">
        <v>148</v>
      </c>
      <c r="M55" s="17">
        <v>486</v>
      </c>
      <c r="N55" s="17">
        <v>0</v>
      </c>
      <c r="O55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2806</v>
      </c>
      <c r="Q55" t="s">
        <v>66</v>
      </c>
      <c r="R55" s="25">
        <f>+E65+G65+H65</f>
        <v>58636</v>
      </c>
      <c r="U55"/>
    </row>
    <row r="56" spans="2:21" ht="49.5" customHeight="1" x14ac:dyDescent="0.25">
      <c r="B56" s="16" t="s">
        <v>67</v>
      </c>
      <c r="C56" s="16" t="s">
        <v>20</v>
      </c>
      <c r="D56" s="17">
        <v>7</v>
      </c>
      <c r="E56" s="17">
        <v>1</v>
      </c>
      <c r="F56" s="17">
        <v>0</v>
      </c>
      <c r="G56" s="17">
        <v>6</v>
      </c>
      <c r="H56" s="17">
        <v>15</v>
      </c>
      <c r="I56" s="17">
        <v>1</v>
      </c>
      <c r="J56" s="17">
        <v>2566</v>
      </c>
      <c r="K56" s="17">
        <v>2566</v>
      </c>
      <c r="L56" s="17">
        <v>0</v>
      </c>
      <c r="M56" s="17">
        <v>0</v>
      </c>
      <c r="N56" s="17">
        <v>0</v>
      </c>
      <c r="O56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2566</v>
      </c>
      <c r="Q56" t="s">
        <v>68</v>
      </c>
      <c r="R56" s="25">
        <f>+I65</f>
        <v>721</v>
      </c>
      <c r="U56"/>
    </row>
    <row r="57" spans="2:21" ht="49.5" customHeight="1" x14ac:dyDescent="0.25">
      <c r="B57" s="16" t="s">
        <v>69</v>
      </c>
      <c r="C57" s="16" t="s">
        <v>20</v>
      </c>
      <c r="D57" s="17">
        <v>379</v>
      </c>
      <c r="E57" s="17">
        <v>286</v>
      </c>
      <c r="F57" s="17">
        <v>0</v>
      </c>
      <c r="G57" s="17">
        <v>592</v>
      </c>
      <c r="H57" s="17">
        <v>1026</v>
      </c>
      <c r="I57" s="17">
        <v>0</v>
      </c>
      <c r="J57" s="17">
        <v>620</v>
      </c>
      <c r="K57" s="17">
        <v>1735</v>
      </c>
      <c r="L57" s="17">
        <v>916</v>
      </c>
      <c r="M57" s="17">
        <v>2255</v>
      </c>
      <c r="N57" s="17">
        <v>0</v>
      </c>
      <c r="O57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3990</v>
      </c>
      <c r="Q57" t="s">
        <v>70</v>
      </c>
      <c r="R57" s="25">
        <f>+J65+L65</f>
        <v>277119</v>
      </c>
      <c r="U57"/>
    </row>
    <row r="58" spans="2:21" ht="49.5" customHeight="1" x14ac:dyDescent="0.25">
      <c r="B58" s="26" t="s">
        <v>71</v>
      </c>
      <c r="C58" s="26" t="s">
        <v>20</v>
      </c>
      <c r="D58" s="17">
        <v>43</v>
      </c>
      <c r="E58" s="17">
        <v>17</v>
      </c>
      <c r="F58" s="17">
        <v>0</v>
      </c>
      <c r="G58" s="17">
        <v>33</v>
      </c>
      <c r="H58" s="17">
        <v>91</v>
      </c>
      <c r="I58" s="17">
        <v>5</v>
      </c>
      <c r="J58" s="17">
        <v>22</v>
      </c>
      <c r="K58" s="17">
        <v>480</v>
      </c>
      <c r="L58" s="17">
        <v>43</v>
      </c>
      <c r="M58" s="17">
        <v>2108</v>
      </c>
      <c r="N58" s="17">
        <v>0</v>
      </c>
      <c r="O58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2588</v>
      </c>
      <c r="P58" s="27"/>
      <c r="Q58" s="27"/>
      <c r="R58" s="27"/>
      <c r="U58"/>
    </row>
    <row r="59" spans="2:21" ht="123" x14ac:dyDescent="0.25">
      <c r="B59" s="13" t="s">
        <v>72</v>
      </c>
      <c r="C59" s="13"/>
      <c r="D59" s="14">
        <f>SUM(D60+D61)</f>
        <v>252</v>
      </c>
      <c r="E59" s="14">
        <f t="shared" ref="E59:M59" si="6">SUM(E60+E61)</f>
        <v>3</v>
      </c>
      <c r="F59" s="14">
        <f t="shared" si="6"/>
        <v>1</v>
      </c>
      <c r="G59" s="14">
        <f t="shared" si="6"/>
        <v>418</v>
      </c>
      <c r="H59" s="14">
        <f t="shared" si="6"/>
        <v>983</v>
      </c>
      <c r="I59" s="14">
        <f t="shared" si="6"/>
        <v>4</v>
      </c>
      <c r="J59" s="14">
        <f t="shared" si="6"/>
        <v>11</v>
      </c>
      <c r="K59" s="14">
        <f t="shared" si="6"/>
        <v>24</v>
      </c>
      <c r="L59" s="14">
        <f t="shared" si="6"/>
        <v>35</v>
      </c>
      <c r="M59" s="14">
        <f t="shared" si="6"/>
        <v>346</v>
      </c>
      <c r="N59" s="14">
        <v>0</v>
      </c>
      <c r="O59" s="14">
        <f>SUM(O60+O61)</f>
        <v>370</v>
      </c>
      <c r="U59"/>
    </row>
    <row r="60" spans="2:21" ht="49.5" customHeight="1" x14ac:dyDescent="0.25">
      <c r="B60" s="16" t="s">
        <v>73</v>
      </c>
      <c r="C60" s="16" t="s">
        <v>20</v>
      </c>
      <c r="D60" s="17">
        <v>82</v>
      </c>
      <c r="E60" s="17">
        <v>1</v>
      </c>
      <c r="F60" s="17">
        <v>1</v>
      </c>
      <c r="G60" s="17">
        <v>399</v>
      </c>
      <c r="H60" s="17">
        <v>937</v>
      </c>
      <c r="I60" s="17">
        <v>4</v>
      </c>
      <c r="J60" s="17">
        <v>1</v>
      </c>
      <c r="K60" s="17">
        <v>1</v>
      </c>
      <c r="L60" s="17">
        <v>1</v>
      </c>
      <c r="M60" s="17">
        <v>1</v>
      </c>
      <c r="N60" s="17">
        <v>0</v>
      </c>
      <c r="O60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2</v>
      </c>
      <c r="U60"/>
    </row>
    <row r="61" spans="2:21" ht="49.5" customHeight="1" x14ac:dyDescent="0.25">
      <c r="B61" s="16" t="s">
        <v>74</v>
      </c>
      <c r="C61" s="28" t="s">
        <v>20</v>
      </c>
      <c r="D61" s="17">
        <v>170</v>
      </c>
      <c r="E61" s="17">
        <v>2</v>
      </c>
      <c r="F61" s="17">
        <v>0</v>
      </c>
      <c r="G61" s="17">
        <v>19</v>
      </c>
      <c r="H61" s="17">
        <v>46</v>
      </c>
      <c r="I61" s="17">
        <v>0</v>
      </c>
      <c r="J61" s="17">
        <v>10</v>
      </c>
      <c r="K61" s="17">
        <v>23</v>
      </c>
      <c r="L61" s="17">
        <v>34</v>
      </c>
      <c r="M61" s="17">
        <v>345</v>
      </c>
      <c r="N61" s="17">
        <v>0</v>
      </c>
      <c r="O61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368</v>
      </c>
      <c r="U61"/>
    </row>
    <row r="62" spans="2:21" ht="112.5" customHeight="1" x14ac:dyDescent="0.25">
      <c r="B62" s="13" t="s">
        <v>75</v>
      </c>
      <c r="C62" s="13"/>
      <c r="D62" s="14">
        <f>SUM(D63+D64)</f>
        <v>343</v>
      </c>
      <c r="E62" s="14">
        <f t="shared" ref="E62:M62" si="7">SUM(E63+E64)</f>
        <v>0</v>
      </c>
      <c r="F62" s="14">
        <f t="shared" si="7"/>
        <v>0</v>
      </c>
      <c r="G62" s="14">
        <f t="shared" si="7"/>
        <v>1</v>
      </c>
      <c r="H62" s="14">
        <f t="shared" si="7"/>
        <v>43</v>
      </c>
      <c r="I62" s="14">
        <f t="shared" si="7"/>
        <v>6</v>
      </c>
      <c r="J62" s="14">
        <f t="shared" si="7"/>
        <v>178</v>
      </c>
      <c r="K62" s="14">
        <f t="shared" si="7"/>
        <v>608</v>
      </c>
      <c r="L62" s="14">
        <f t="shared" si="7"/>
        <v>828</v>
      </c>
      <c r="M62" s="14">
        <f t="shared" si="7"/>
        <v>6259</v>
      </c>
      <c r="N62" s="14">
        <v>0</v>
      </c>
      <c r="O62" s="14">
        <f>SUM(O63+O64)</f>
        <v>6867</v>
      </c>
      <c r="U62"/>
    </row>
    <row r="63" spans="2:21" ht="49.5" customHeight="1" x14ac:dyDescent="0.25">
      <c r="B63" s="16" t="s">
        <v>76</v>
      </c>
      <c r="C63" s="16" t="s">
        <v>20</v>
      </c>
      <c r="D63" s="17">
        <v>148</v>
      </c>
      <c r="E63" s="17">
        <v>0</v>
      </c>
      <c r="F63" s="17">
        <v>0</v>
      </c>
      <c r="G63" s="17">
        <v>0</v>
      </c>
      <c r="H63" s="17">
        <v>0</v>
      </c>
      <c r="I63" s="17">
        <v>2</v>
      </c>
      <c r="J63" s="17">
        <v>174</v>
      </c>
      <c r="K63" s="17">
        <v>598</v>
      </c>
      <c r="L63" s="17">
        <v>622</v>
      </c>
      <c r="M63" s="17">
        <v>2505</v>
      </c>
      <c r="N63" s="17">
        <v>0</v>
      </c>
      <c r="O63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3103</v>
      </c>
      <c r="U63"/>
    </row>
    <row r="64" spans="2:21" ht="49.5" customHeight="1" x14ac:dyDescent="0.25">
      <c r="B64" s="16" t="s">
        <v>77</v>
      </c>
      <c r="C64" s="16" t="s">
        <v>20</v>
      </c>
      <c r="D64" s="17">
        <v>195</v>
      </c>
      <c r="E64" s="17">
        <v>0</v>
      </c>
      <c r="F64" s="17">
        <v>0</v>
      </c>
      <c r="G64" s="17">
        <v>1</v>
      </c>
      <c r="H64" s="17">
        <v>43</v>
      </c>
      <c r="I64" s="17">
        <v>4</v>
      </c>
      <c r="J64" s="17">
        <v>4</v>
      </c>
      <c r="K64" s="17">
        <v>10</v>
      </c>
      <c r="L64" s="17">
        <v>206</v>
      </c>
      <c r="M64" s="17">
        <v>3754</v>
      </c>
      <c r="N64" s="17">
        <v>0</v>
      </c>
      <c r="O64" s="17">
        <f>SUM(Tabla334567810111214131516181920212322242627252829303132333536373839404142434445464748495051525354555657585960616263646566676869707172737475767778798182838485868788899091929394959698991001011021031041051061081091101111131121141151161171181201211221231193[[#This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Asistencias]]+Tabla334567810111214131516181920212322242627252829303132333536373839404142434445464748495051525354555657585960616263646566676869707172737475767778798182838485868788899091929394959698991001011021031041051061081091101111131121141151161171181201211221231193[[#This Row],[Extranjeros Beneficiados en Asistencias]])</f>
        <v>3764</v>
      </c>
      <c r="U64"/>
    </row>
    <row r="65" spans="2:21" ht="61.5" x14ac:dyDescent="0.25">
      <c r="B65" s="29" t="s">
        <v>78</v>
      </c>
      <c r="C65" s="29"/>
      <c r="D65" s="30">
        <f>SUM(D12+D17+D22+D34+D44+D51+D59+D62)</f>
        <v>11048</v>
      </c>
      <c r="E65" s="30">
        <f t="shared" ref="E65:O65" si="8">SUM(E12+E17+E22+E34+E44+E51+E59+E62)</f>
        <v>5156</v>
      </c>
      <c r="F65" s="30">
        <f t="shared" si="8"/>
        <v>45</v>
      </c>
      <c r="G65" s="30">
        <f t="shared" si="8"/>
        <v>24940</v>
      </c>
      <c r="H65" s="30">
        <f t="shared" si="8"/>
        <v>28540</v>
      </c>
      <c r="I65" s="30">
        <f t="shared" si="8"/>
        <v>721</v>
      </c>
      <c r="J65" s="30">
        <f t="shared" si="8"/>
        <v>188333</v>
      </c>
      <c r="K65" s="30">
        <f t="shared" si="8"/>
        <v>503415</v>
      </c>
      <c r="L65" s="30">
        <f t="shared" si="8"/>
        <v>88786</v>
      </c>
      <c r="M65" s="30">
        <f t="shared" si="8"/>
        <v>310479</v>
      </c>
      <c r="N65" s="30">
        <f>SUM(N12+N17+N22+N34+N44+N51+N59+N62)</f>
        <v>153707</v>
      </c>
      <c r="O65" s="30">
        <f t="shared" si="8"/>
        <v>813403</v>
      </c>
      <c r="U65"/>
    </row>
    <row r="66" spans="2:21" ht="18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U66"/>
    </row>
    <row r="67" spans="2:21" ht="81.95" customHeight="1" x14ac:dyDescent="0.25">
      <c r="B67" s="59" t="s">
        <v>80</v>
      </c>
      <c r="C67" s="59"/>
      <c r="D67" s="59"/>
      <c r="E67" s="59"/>
      <c r="F67" s="59"/>
      <c r="G67" s="59"/>
      <c r="H67" s="59"/>
      <c r="I67" s="59"/>
      <c r="J67" s="32"/>
      <c r="K67" s="32"/>
      <c r="L67" s="32"/>
      <c r="M67" s="32"/>
      <c r="N67" s="32"/>
      <c r="O67" s="32"/>
      <c r="U67"/>
    </row>
    <row r="68" spans="2:21" ht="81.95" customHeight="1" x14ac:dyDescent="1.2">
      <c r="B68" s="59" t="str">
        <f>CONCATENATE(D11,", ",D65)</f>
        <v>Patrullajes Preventivos, 11048</v>
      </c>
      <c r="C68" s="59"/>
      <c r="D68" s="59"/>
      <c r="E68" s="59"/>
      <c r="F68" s="59"/>
      <c r="G68" s="59"/>
      <c r="H68" s="59"/>
      <c r="I68" s="59"/>
      <c r="J68" s="33"/>
      <c r="K68" s="33"/>
      <c r="L68" s="33"/>
      <c r="M68" s="33"/>
      <c r="N68" s="33"/>
      <c r="O68" s="33"/>
      <c r="U68"/>
    </row>
    <row r="69" spans="2:21" ht="81.95" customHeight="1" x14ac:dyDescent="1.2">
      <c r="B69" s="59" t="str">
        <f>CONCATENATE(E11,", ",E65)</f>
        <v>Motocicletas Depuradas, 5156</v>
      </c>
      <c r="C69" s="59"/>
      <c r="D69" s="59"/>
      <c r="E69" s="59"/>
      <c r="F69" s="59"/>
      <c r="G69" s="59"/>
      <c r="H69" s="59"/>
      <c r="I69" s="59"/>
      <c r="J69" s="33"/>
      <c r="K69" s="33"/>
      <c r="L69" s="33"/>
      <c r="M69" s="33"/>
      <c r="N69" s="33"/>
      <c r="O69" s="33"/>
      <c r="U69"/>
    </row>
    <row r="70" spans="2:21" ht="81.95" customHeight="1" x14ac:dyDescent="0.25">
      <c r="B70" s="59" t="str">
        <f>CONCATENATE(F11,", ",F65)</f>
        <v>Motocicletas Retenidas, 45</v>
      </c>
      <c r="C70" s="59"/>
      <c r="D70" s="59"/>
      <c r="E70" s="59"/>
      <c r="F70" s="59"/>
      <c r="G70" s="59"/>
      <c r="H70" s="59"/>
      <c r="I70" s="59"/>
      <c r="J70" s="32"/>
      <c r="K70" s="32"/>
      <c r="L70" s="32"/>
      <c r="M70" s="32"/>
      <c r="N70" s="32"/>
      <c r="O70" s="32"/>
      <c r="U70" s="34"/>
    </row>
    <row r="71" spans="2:21" ht="81.95" customHeight="1" x14ac:dyDescent="1.2">
      <c r="B71" s="59" t="str">
        <f>CONCATENATE(G11,", ",G65)</f>
        <v>Vehículos Depurados, 24940</v>
      </c>
      <c r="C71" s="59"/>
      <c r="D71" s="59"/>
      <c r="E71" s="59"/>
      <c r="F71" s="59"/>
      <c r="G71" s="59"/>
      <c r="H71" s="59"/>
      <c r="I71" s="59"/>
      <c r="J71" s="33"/>
      <c r="K71" s="33"/>
      <c r="L71" s="33"/>
      <c r="M71" s="33"/>
      <c r="N71" s="33"/>
      <c r="O71" s="33"/>
      <c r="U71" s="35"/>
    </row>
    <row r="72" spans="2:21" ht="81.95" customHeight="1" x14ac:dyDescent="1.2">
      <c r="B72" s="59" t="str">
        <f>CONCATENATE(H11,", ",H65)</f>
        <v>Personas Depuradas, 28540</v>
      </c>
      <c r="C72" s="59"/>
      <c r="D72" s="59"/>
      <c r="E72" s="59"/>
      <c r="F72" s="59"/>
      <c r="G72" s="59"/>
      <c r="H72" s="59"/>
      <c r="I72" s="59"/>
      <c r="J72" s="33"/>
      <c r="K72" s="33"/>
      <c r="L72" s="33"/>
      <c r="M72" s="33"/>
      <c r="N72" s="33"/>
      <c r="O72" s="33"/>
      <c r="U72" s="34"/>
    </row>
    <row r="73" spans="2:21" ht="81.95" customHeight="1" x14ac:dyDescent="0.25">
      <c r="B73" s="59" t="str">
        <f>CONCATENATE(I11,", ",I65)</f>
        <v>Personas Detenidas, 721</v>
      </c>
      <c r="C73" s="59"/>
      <c r="D73" s="59"/>
      <c r="E73" s="59"/>
      <c r="F73" s="59"/>
      <c r="G73" s="59"/>
      <c r="H73" s="59"/>
      <c r="I73" s="59"/>
      <c r="J73" s="32"/>
      <c r="K73" s="32"/>
      <c r="L73" s="32"/>
      <c r="M73" s="32"/>
      <c r="N73" s="32"/>
      <c r="O73" s="32"/>
      <c r="U73" s="34"/>
    </row>
    <row r="74" spans="2:21" ht="81.95" customHeight="1" x14ac:dyDescent="0.25">
      <c r="B74" s="59" t="str">
        <f>CONCATENATE(J11,", ",J65)</f>
        <v>Cantidad de Asistencia Brindada a Extranjeros, 188333</v>
      </c>
      <c r="C74" s="59"/>
      <c r="D74" s="59"/>
      <c r="E74" s="59"/>
      <c r="F74" s="59"/>
      <c r="G74" s="59"/>
      <c r="H74" s="59"/>
      <c r="I74" s="59"/>
      <c r="J74" s="32"/>
      <c r="K74" s="32"/>
      <c r="L74" s="32"/>
      <c r="M74" s="32"/>
      <c r="N74" s="32"/>
      <c r="O74" s="32"/>
      <c r="U74" s="35"/>
    </row>
    <row r="75" spans="2:21" ht="81.95" customHeight="1" x14ac:dyDescent="0.25">
      <c r="B75" s="59" t="str">
        <f>CONCATENATE(K11,", ",K65)</f>
        <v>Extranjeros Beneficiados en Asistencias, 503415</v>
      </c>
      <c r="C75" s="59"/>
      <c r="D75" s="59"/>
      <c r="E75" s="59"/>
      <c r="F75" s="59"/>
      <c r="G75" s="59"/>
      <c r="H75" s="59"/>
      <c r="I75" s="59"/>
      <c r="J75" s="32"/>
      <c r="K75" s="32"/>
      <c r="L75" s="32"/>
      <c r="M75" s="32"/>
      <c r="N75" s="32"/>
      <c r="O75" s="32"/>
      <c r="U75" s="34"/>
    </row>
    <row r="76" spans="2:21" ht="81.95" customHeight="1" x14ac:dyDescent="0.25">
      <c r="B76" s="59" t="str">
        <f>CONCATENATE(L11,", ",L65)</f>
        <v>Cantidad de Asistencia Brindada a Dominicanos, 88786</v>
      </c>
      <c r="C76" s="59"/>
      <c r="D76" s="59"/>
      <c r="E76" s="59"/>
      <c r="F76" s="59"/>
      <c r="G76" s="59"/>
      <c r="H76" s="59"/>
      <c r="I76" s="59"/>
      <c r="J76" s="32"/>
      <c r="K76" s="32"/>
      <c r="L76" s="32"/>
      <c r="M76" s="32"/>
      <c r="N76" s="32"/>
      <c r="O76" s="32"/>
      <c r="U76" s="34"/>
    </row>
    <row r="77" spans="2:21" ht="81.95" customHeight="1" x14ac:dyDescent="1.2">
      <c r="B77" s="59" t="str">
        <f>CONCATENATE(M11,", ",M65)</f>
        <v>Dominicanos Beneficiados en Asistencias, 310479</v>
      </c>
      <c r="C77" s="59"/>
      <c r="D77" s="59"/>
      <c r="E77" s="59"/>
      <c r="F77" s="59"/>
      <c r="G77" s="59"/>
      <c r="H77" s="59"/>
      <c r="I77" s="59"/>
      <c r="J77" s="33"/>
      <c r="K77" s="33"/>
      <c r="L77" s="33"/>
      <c r="M77" s="33"/>
      <c r="N77" s="33"/>
      <c r="O77" s="33"/>
      <c r="U77" s="35"/>
    </row>
    <row r="78" spans="2:21" ht="81.95" customHeight="1" x14ac:dyDescent="1.2">
      <c r="B78" s="59" t="str">
        <f>CONCATENATE(N11,", ",N65)</f>
        <v>Crucerístas Beneficiados, 153707</v>
      </c>
      <c r="C78" s="59"/>
      <c r="D78" s="59"/>
      <c r="E78" s="59"/>
      <c r="F78" s="59"/>
      <c r="G78" s="59"/>
      <c r="H78" s="59"/>
      <c r="I78" s="59"/>
      <c r="J78" s="33"/>
      <c r="K78" s="33"/>
      <c r="L78" s="33"/>
      <c r="M78" s="33"/>
      <c r="N78" s="33"/>
      <c r="O78" s="33"/>
      <c r="U78" s="35"/>
    </row>
    <row r="79" spans="2:21" ht="81.95" customHeight="1" x14ac:dyDescent="0.25">
      <c r="B79" s="59" t="str">
        <f>CONCATENATE(O11,", ",O65)</f>
        <v>Total de Turístas Beneficiados, 813403</v>
      </c>
      <c r="C79" s="59"/>
      <c r="D79" s="59"/>
      <c r="E79" s="59"/>
      <c r="F79" s="59"/>
      <c r="G79" s="59"/>
      <c r="H79" s="59"/>
      <c r="I79" s="59"/>
      <c r="J79" s="32"/>
      <c r="K79" s="32"/>
      <c r="L79" s="32"/>
      <c r="M79" s="32"/>
      <c r="N79" s="32"/>
      <c r="O79" s="32"/>
      <c r="U79" s="35"/>
    </row>
    <row r="80" spans="2:21" ht="18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U80"/>
    </row>
    <row r="81" spans="2:21" ht="197.65" customHeight="1" x14ac:dyDescent="0.25">
      <c r="B81" s="66" t="s">
        <v>79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U81" s="35"/>
    </row>
    <row r="82" spans="2:21" ht="197.65" customHeight="1" x14ac:dyDescent="0.2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U82" s="35"/>
    </row>
    <row r="83" spans="2:21" ht="197.65" customHeight="1" x14ac:dyDescent="0.2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U83" s="35"/>
    </row>
    <row r="84" spans="2:21" ht="197.65" customHeight="1" x14ac:dyDescent="0.2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U84" s="35"/>
    </row>
    <row r="85" spans="2:21" ht="197.65" customHeight="1" x14ac:dyDescent="0.2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U85" s="35"/>
    </row>
    <row r="86" spans="2:21" ht="197.65" customHeight="1" x14ac:dyDescent="0.2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U86" s="35"/>
    </row>
    <row r="87" spans="2:21" ht="197.45" customHeight="1" x14ac:dyDescent="0.2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U87" s="35"/>
    </row>
    <row r="88" spans="2:21" ht="197.45" customHeight="1" x14ac:dyDescent="0.2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U88" s="35"/>
    </row>
    <row r="89" spans="2:21" ht="197.45" customHeight="1" x14ac:dyDescent="0.2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U89" s="35"/>
    </row>
    <row r="90" spans="2:21" ht="197.45" customHeight="1" x14ac:dyDescent="0.2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U90" s="35"/>
    </row>
    <row r="91" spans="2:21" ht="197.45" customHeight="1" x14ac:dyDescent="0.2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U91" s="35"/>
    </row>
    <row r="92" spans="2:21" ht="197.45" customHeight="1" x14ac:dyDescent="0.2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U92" s="35"/>
    </row>
    <row r="93" spans="2:21" ht="197.45" customHeight="1" x14ac:dyDescent="0.2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U93" s="35"/>
    </row>
    <row r="94" spans="2:21" ht="197.45" customHeight="1" x14ac:dyDescent="0.2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U94" s="35"/>
    </row>
    <row r="95" spans="2:21" ht="197.45" customHeight="1" x14ac:dyDescent="0.2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U95" s="35"/>
    </row>
    <row r="96" spans="2:21" ht="197.45" customHeight="1" x14ac:dyDescent="0.2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U96" s="35"/>
    </row>
    <row r="97" spans="2:37" ht="197.45" customHeight="1" x14ac:dyDescent="0.2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U97" s="35"/>
    </row>
    <row r="98" spans="2:37" ht="409.5" customHeight="1" x14ac:dyDescent="0.2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U98" s="35"/>
    </row>
    <row r="99" spans="2:37" ht="197.65" customHeight="1" x14ac:dyDescent="0.25"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U99" s="35"/>
    </row>
    <row r="100" spans="2:37" s="37" customFormat="1" ht="171.75" customHeight="1" x14ac:dyDescent="1.1499999999999999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U100" s="35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2:37" s="37" customFormat="1" ht="42" hidden="1" customHeight="1" x14ac:dyDescent="1.1499999999999999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U101" s="38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2:37" s="40" customFormat="1" ht="409.5" customHeight="1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U102" s="34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2:37" s="37" customFormat="1" ht="225.75" customHeight="1" x14ac:dyDescent="1.1499999999999999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U103" s="35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2:37" s="41" customFormat="1" ht="329.25" hidden="1" customHeight="1" x14ac:dyDescent="1.1000000000000001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U104" s="3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</row>
    <row r="105" spans="2:37" s="41" customFormat="1" ht="194.25" hidden="1" customHeight="1" x14ac:dyDescent="1.1000000000000001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U105" s="3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2:37" s="41" customFormat="1" ht="151.5" customHeight="1" x14ac:dyDescent="1.1000000000000001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U106" s="34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2:37" s="41" customFormat="1" ht="102" hidden="1" customHeight="1" x14ac:dyDescent="1.1000000000000001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U107" s="42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</row>
    <row r="108" spans="2:37" s="41" customFormat="1" ht="168.75" hidden="1" customHeight="1" x14ac:dyDescent="1.1000000000000001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U108" s="42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2:37" s="40" customFormat="1" ht="158.25" hidden="1" customHeight="1" x14ac:dyDescent="0.25">
      <c r="U109" s="42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2:37" s="41" customFormat="1" ht="409.5" hidden="1" customHeight="1" x14ac:dyDescent="1.1000000000000001">
      <c r="U110" s="42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</row>
    <row r="111" spans="2:37" s="41" customFormat="1" ht="97.5" hidden="1" customHeight="1" x14ac:dyDescent="1.1000000000000001">
      <c r="U111" s="42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2:37" s="41" customFormat="1" ht="15" hidden="1" customHeight="1" x14ac:dyDescent="1.1000000000000001"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U112" s="4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2:37" s="37" customFormat="1" ht="170.25" customHeight="1" x14ac:dyDescent="1.1499999999999999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U113" s="42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</row>
    <row r="114" spans="2:37" s="40" customFormat="1" x14ac:dyDescent="0.25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U114" s="42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2:37" s="37" customFormat="1" ht="409.6" customHeight="1" x14ac:dyDescent="1.1499999999999999"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U115" s="42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2:37" s="41" customFormat="1" ht="54" customHeight="1" x14ac:dyDescent="1.1000000000000001"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U116" s="42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</row>
    <row r="117" spans="2:37" s="41" customFormat="1" ht="273" hidden="1" customHeight="1" x14ac:dyDescent="1.1000000000000001"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U117" s="42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2:37" s="41" customFormat="1" ht="304.5" hidden="1" customHeight="1" x14ac:dyDescent="1.1000000000000001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U118" s="42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2:37" s="40" customFormat="1" ht="21.75" customHeight="1" x14ac:dyDescent="0.25">
      <c r="U119" s="42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</row>
    <row r="120" spans="2:37" s="41" customFormat="1" ht="159.75" customHeight="1" x14ac:dyDescent="1.1000000000000001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U120" s="42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2:37" s="40" customFormat="1" x14ac:dyDescent="0.25">
      <c r="U121" s="42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2:37" s="41" customFormat="1" ht="409.6" customHeight="1" x14ac:dyDescent="1.1000000000000001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U122" s="4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2:37" s="41" customFormat="1" ht="409.6" customHeight="1" x14ac:dyDescent="1.1000000000000001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U123" s="42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</row>
    <row r="124" spans="2:37" s="41" customFormat="1" ht="240.75" customHeight="1" x14ac:dyDescent="1.1000000000000001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U124" s="42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2:37" s="41" customFormat="1" ht="360" customHeight="1" x14ac:dyDescent="1.1000000000000001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U125" s="42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</row>
    <row r="126" spans="2:37" s="41" customFormat="1" ht="11.25" customHeight="1" x14ac:dyDescent="1.1000000000000001"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U126" s="42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2:37" s="41" customFormat="1" ht="165" customHeight="1" x14ac:dyDescent="1.1000000000000001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U127" s="42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2:37" s="41" customFormat="1" ht="13.5" customHeight="1" x14ac:dyDescent="1.1000000000000001"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U128" s="42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</row>
    <row r="129" spans="2:37" s="41" customFormat="1" ht="409.5" customHeight="1" x14ac:dyDescent="1.1000000000000001"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U129" s="42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2:37" s="44" customFormat="1" ht="60.75" customHeight="1" x14ac:dyDescent="1.1000000000000001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U130" s="45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</row>
    <row r="131" spans="2:37" s="41" customFormat="1" ht="339.75" hidden="1" customHeight="1" x14ac:dyDescent="1.1000000000000001"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U131" s="42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</row>
    <row r="132" spans="2:37" s="41" customFormat="1" ht="51" hidden="1" customHeight="1" x14ac:dyDescent="1.1000000000000001"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U132" s="4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2:37" s="41" customFormat="1" ht="51" customHeight="1" x14ac:dyDescent="1.1000000000000001"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U133" s="42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2:37" s="41" customFormat="1" ht="180" hidden="1" customHeight="1" x14ac:dyDescent="1.1000000000000001"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U134" s="42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</row>
    <row r="135" spans="2:37" s="41" customFormat="1" ht="15" customHeight="1" x14ac:dyDescent="1.1000000000000001"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U135" s="42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2:37" s="41" customFormat="1" ht="177.75" customHeight="1" x14ac:dyDescent="1.1000000000000001"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U136" s="42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2:37" s="41" customFormat="1" ht="15" customHeight="1" x14ac:dyDescent="1.1000000000000001"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U137" s="42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2:37" s="41" customFormat="1" ht="409.6" customHeight="1" x14ac:dyDescent="1.1000000000000001"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U138" s="42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2:37" s="41" customFormat="1" ht="409.5" customHeight="1" x14ac:dyDescent="1.1000000000000001"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U139" s="42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2:37" s="41" customFormat="1" ht="61.5" hidden="1" customHeight="1" x14ac:dyDescent="1.1000000000000001"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U140" s="42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</row>
    <row r="141" spans="2:37" s="41" customFormat="1" ht="224.25" hidden="1" customHeight="1" x14ac:dyDescent="1.1000000000000001"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U141" s="42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2:37" s="41" customFormat="1" ht="241.5" hidden="1" customHeight="1" x14ac:dyDescent="1.1000000000000001"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U142" s="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2:37" s="41" customFormat="1" ht="18.75" hidden="1" customHeight="1" x14ac:dyDescent="1.1000000000000001"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U143" s="42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</row>
    <row r="144" spans="2:37" s="41" customFormat="1" ht="177.75" customHeight="1" x14ac:dyDescent="1.1000000000000001"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U144" s="42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2:37" s="41" customFormat="1" ht="15" customHeight="1" x14ac:dyDescent="1.1000000000000001"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U145" s="42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</row>
    <row r="146" spans="2:37" s="41" customFormat="1" ht="409.6" customHeight="1" x14ac:dyDescent="1.1000000000000001"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U146" s="42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</row>
    <row r="147" spans="2:37" s="41" customFormat="1" ht="409.6" customHeight="1" x14ac:dyDescent="1.1000000000000001"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U147" s="42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</row>
    <row r="148" spans="2:37" s="41" customFormat="1" ht="407.25" customHeight="1" x14ac:dyDescent="1.1000000000000001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U148" s="42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2:37" s="41" customFormat="1" ht="93.75" customHeight="1" x14ac:dyDescent="1.1000000000000001"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U149" s="42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</row>
    <row r="150" spans="2:37" s="41" customFormat="1" ht="15" customHeight="1" x14ac:dyDescent="1.1000000000000001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U150" s="42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2:37" s="41" customFormat="1" ht="112.5" customHeight="1" x14ac:dyDescent="1.1000000000000001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U151" s="42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2:37" s="41" customFormat="1" ht="15" customHeight="1" x14ac:dyDescent="1.1000000000000001"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U152" s="4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</row>
    <row r="153" spans="2:37" s="41" customFormat="1" ht="409.5" customHeight="1" x14ac:dyDescent="1.1000000000000001"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U153" s="42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2:37" s="41" customFormat="1" ht="130.5" customHeight="1" x14ac:dyDescent="1.1000000000000001"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U154" s="42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2:37" s="41" customFormat="1" ht="395.25" hidden="1" customHeight="1" x14ac:dyDescent="1.1000000000000001"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U155" s="42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</row>
    <row r="156" spans="2:37" s="41" customFormat="1" ht="98.25" hidden="1" customHeight="1" x14ac:dyDescent="1.1000000000000001"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U156" s="42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2:37" s="41" customFormat="1" ht="6" customHeight="1" x14ac:dyDescent="1.1000000000000001"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U157" s="42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2:37" s="41" customFormat="1" ht="21" hidden="1" customHeight="1" x14ac:dyDescent="1.1000000000000001"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U158" s="42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</row>
    <row r="159" spans="2:37" s="41" customFormat="1" ht="73.5" hidden="1" customHeight="1" x14ac:dyDescent="1.1000000000000001"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U159" s="42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2:37" s="41" customFormat="1" ht="15" customHeight="1" x14ac:dyDescent="1.1000000000000001"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U160" s="42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2:37" s="41" customFormat="1" ht="135" customHeight="1" x14ac:dyDescent="1.1000000000000001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U161" s="42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</row>
    <row r="162" spans="2:37" s="41" customFormat="1" ht="15" customHeight="1" x14ac:dyDescent="1.1000000000000001"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U162" s="4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2:37" s="41" customFormat="1" ht="336" customHeight="1" x14ac:dyDescent="1.1000000000000001"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U163" s="42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2:37" s="41" customFormat="1" ht="409.6" customHeight="1" x14ac:dyDescent="1.1000000000000001"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U164" s="42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</row>
    <row r="165" spans="2:37" s="41" customFormat="1" ht="222" hidden="1" customHeight="1" x14ac:dyDescent="1.1000000000000001"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U165" s="42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2:37" s="41" customFormat="1" ht="237" hidden="1" customHeight="1" x14ac:dyDescent="1.1000000000000001"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U166" s="42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2:37" s="41" customFormat="1" ht="240.75" hidden="1" customHeight="1" x14ac:dyDescent="1.1000000000000001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U167" s="42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</row>
    <row r="168" spans="2:37" s="41" customFormat="1" ht="48.75" customHeight="1" x14ac:dyDescent="1.1000000000000001"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U168" s="42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2:37" s="41" customFormat="1" ht="18.75" customHeight="1" x14ac:dyDescent="1.1000000000000001"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U169" s="42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2:37" s="41" customFormat="1" ht="123.75" customHeight="1" x14ac:dyDescent="1.1000000000000001"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U170" s="42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</row>
    <row r="171" spans="2:37" s="41" customFormat="1" ht="15" customHeight="1" x14ac:dyDescent="1.1000000000000001"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U171" s="42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2:37" s="41" customFormat="1" ht="409.5" customHeight="1" x14ac:dyDescent="1.1000000000000001"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U172" s="4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2:37" s="41" customFormat="1" ht="224.25" customHeight="1" x14ac:dyDescent="1.1000000000000001"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U173" s="42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</row>
    <row r="174" spans="2:37" s="41" customFormat="1" ht="401.25" hidden="1" customHeight="1" x14ac:dyDescent="1.1000000000000001"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U174" s="42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2:37" s="41" customFormat="1" ht="311.25" customHeight="1" x14ac:dyDescent="1.1000000000000001"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U175" s="42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2:37" s="41" customFormat="1" ht="26.25" customHeight="1" x14ac:dyDescent="1.1000000000000001"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U176" s="42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</row>
    <row r="177" spans="2:37" s="41" customFormat="1" ht="15" customHeight="1" x14ac:dyDescent="1.1000000000000001"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U177" s="42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2:37" s="41" customFormat="1" ht="118.5" customHeight="1" x14ac:dyDescent="1.1000000000000001"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U178" s="42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2:37" s="41" customFormat="1" ht="15" customHeight="1" x14ac:dyDescent="1.1000000000000001"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U179" s="42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</row>
    <row r="180" spans="2:37" s="41" customFormat="1" ht="409.6" customHeight="1" x14ac:dyDescent="1.1000000000000001"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U180" s="42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2:37" s="41" customFormat="1" ht="408" customHeight="1" x14ac:dyDescent="1.1000000000000001"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U181" s="42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2:37" s="41" customFormat="1" ht="59.25" customHeight="1" x14ac:dyDescent="1.1000000000000001"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U182" s="4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  <row r="183" spans="2:37" s="41" customFormat="1" ht="139.5" hidden="1" customHeight="1" x14ac:dyDescent="1.1000000000000001"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U183" s="42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2:37" s="41" customFormat="1" ht="6.75" customHeight="1" x14ac:dyDescent="1.1000000000000001"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U184" s="42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2:37" s="41" customFormat="1" ht="153.75" customHeight="1" x14ac:dyDescent="1.1000000000000001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U185" s="42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</row>
    <row r="186" spans="2:37" s="41" customFormat="1" ht="15" customHeight="1" x14ac:dyDescent="1.1000000000000001"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U186" s="42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2:37" s="41" customFormat="1" ht="409.6" customHeight="1" x14ac:dyDescent="1.1000000000000001"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U187" s="42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2:37" s="41" customFormat="1" ht="409.5" customHeight="1" x14ac:dyDescent="1.1000000000000001"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U188" s="42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</row>
    <row r="189" spans="2:37" s="41" customFormat="1" ht="409.5" hidden="1" customHeight="1" x14ac:dyDescent="1.1000000000000001"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U189" s="42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2:37" s="41" customFormat="1" ht="54.75" hidden="1" customHeight="1" x14ac:dyDescent="1.1000000000000001"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U190" s="42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2:37" s="41" customFormat="1" ht="54.75" customHeight="1" x14ac:dyDescent="1.1000000000000001"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U191" s="42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</row>
    <row r="192" spans="2:37" s="41" customFormat="1" ht="15" customHeight="1" x14ac:dyDescent="1.1000000000000001"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U192" s="4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</row>
    <row r="193" spans="2:37" s="41" customFormat="1" ht="151.5" customHeight="1" x14ac:dyDescent="1.1000000000000001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U193" s="42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</row>
    <row r="194" spans="2:37" s="41" customFormat="1" ht="15" customHeight="1" x14ac:dyDescent="1.1000000000000001"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U194" s="42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</row>
    <row r="195" spans="2:37" s="41" customFormat="1" ht="334.5" customHeight="1" x14ac:dyDescent="1.1000000000000001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U195" s="42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</row>
    <row r="196" spans="2:37" s="41" customFormat="1" ht="384.75" customHeight="1" x14ac:dyDescent="1.1000000000000001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U196" s="42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2:37" s="41" customFormat="1" ht="316.5" hidden="1" customHeight="1" x14ac:dyDescent="1.1000000000000001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U197" s="42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</row>
    <row r="198" spans="2:37" s="41" customFormat="1" ht="310.5" hidden="1" customHeight="1" x14ac:dyDescent="1.1000000000000001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U198" s="42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</row>
    <row r="199" spans="2:37" s="41" customFormat="1" ht="15" hidden="1" customHeight="1" x14ac:dyDescent="1.1000000000000001"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U199" s="42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</row>
    <row r="200" spans="2:37" s="41" customFormat="1" ht="15" customHeight="1" x14ac:dyDescent="1.1000000000000001"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U200" s="42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</row>
    <row r="201" spans="2:37" s="41" customFormat="1" ht="129" customHeight="1" x14ac:dyDescent="1.1000000000000001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U201" s="42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</row>
    <row r="202" spans="2:37" s="41" customFormat="1" ht="15" customHeight="1" x14ac:dyDescent="1.1000000000000001"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U202" s="4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</row>
    <row r="203" spans="2:37" s="41" customFormat="1" ht="371.25" customHeight="1" x14ac:dyDescent="1.1000000000000001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U203" s="42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</row>
    <row r="204" spans="2:37" s="41" customFormat="1" ht="408.75" hidden="1" customHeight="1" x14ac:dyDescent="1.1000000000000001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U204" s="42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</row>
    <row r="205" spans="2:37" s="41" customFormat="1" ht="138.75" hidden="1" customHeight="1" x14ac:dyDescent="1.1000000000000001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U205" s="42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</row>
    <row r="206" spans="2:37" s="41" customFormat="1" ht="409.5" hidden="1" customHeight="1" x14ac:dyDescent="1.1000000000000001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U206" s="42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</row>
    <row r="207" spans="2:37" s="41" customFormat="1" ht="14.25" hidden="1" customHeight="1" x14ac:dyDescent="1.1000000000000001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U207" s="42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</row>
    <row r="208" spans="2:37" s="41" customFormat="1" ht="30" customHeight="1" x14ac:dyDescent="1.1000000000000001"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U208" s="42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</row>
    <row r="209" spans="2:37" s="41" customFormat="1" ht="114.75" customHeight="1" x14ac:dyDescent="1.1000000000000001"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U209" s="42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</row>
    <row r="210" spans="2:37" s="41" customFormat="1" ht="15" customHeight="1" x14ac:dyDescent="1.1000000000000001"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U210" s="42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</row>
    <row r="211" spans="2:37" s="41" customFormat="1" ht="394.5" customHeight="1" x14ac:dyDescent="1.1000000000000001"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U211" s="42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</row>
    <row r="212" spans="2:37" s="41" customFormat="1" ht="409.6" customHeight="1" x14ac:dyDescent="1.1000000000000001"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U212" s="4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</row>
    <row r="213" spans="2:37" s="41" customFormat="1" ht="109.5" hidden="1" customHeight="1" x14ac:dyDescent="1.1000000000000001"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U213" s="42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</row>
    <row r="214" spans="2:37" s="41" customFormat="1" ht="288" hidden="1" customHeight="1" x14ac:dyDescent="1.1000000000000001"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U214" s="42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</row>
    <row r="215" spans="2:37" s="41" customFormat="1" ht="15" customHeight="1" x14ac:dyDescent="1.1000000000000001"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U215" s="42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</row>
    <row r="216" spans="2:37" s="37" customFormat="1" ht="135" customHeight="1" x14ac:dyDescent="1.1499999999999999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U216" s="42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</row>
    <row r="217" spans="2:37" s="40" customFormat="1" x14ac:dyDescent="0.25">
      <c r="U217" s="42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</row>
    <row r="218" spans="2:37" s="37" customFormat="1" ht="199.5" customHeight="1" x14ac:dyDescent="1.1499999999999999"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U218" s="42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</row>
    <row r="219" spans="2:37" s="41" customFormat="1" ht="195.75" customHeight="1" x14ac:dyDescent="1.1000000000000001"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U219" s="42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</row>
    <row r="220" spans="2:37" s="41" customFormat="1" ht="308.10000000000002" customHeight="1" x14ac:dyDescent="1.1000000000000001"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U220" s="42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</row>
    <row r="221" spans="2:37" s="41" customFormat="1" ht="85.9" hidden="1" customHeight="1" x14ac:dyDescent="1.1000000000000001"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U221" s="42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</row>
    <row r="222" spans="2:37" s="41" customFormat="1" ht="15" customHeight="1" x14ac:dyDescent="1.1000000000000001"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U222" s="4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</row>
    <row r="223" spans="2:37" s="37" customFormat="1" ht="150" customHeight="1" x14ac:dyDescent="1.1499999999999999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U223" s="42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</row>
    <row r="224" spans="2:37" s="40" customFormat="1" x14ac:dyDescent="0.25">
      <c r="U224" s="42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</row>
    <row r="225" spans="2:37" s="37" customFormat="1" ht="409.5" customHeight="1" x14ac:dyDescent="1.1499999999999999"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U225" s="42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</row>
    <row r="226" spans="2:37" s="41" customFormat="1" ht="360" customHeight="1" x14ac:dyDescent="1.1000000000000001"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U226" s="42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</row>
    <row r="227" spans="2:37" s="41" customFormat="1" ht="375.75" customHeight="1" x14ac:dyDescent="1.1000000000000001"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U227" s="42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</row>
    <row r="228" spans="2:37" s="41" customFormat="1" ht="15" customHeight="1" x14ac:dyDescent="1.1000000000000001"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U228" s="42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</row>
    <row r="229" spans="2:37" s="37" customFormat="1" ht="90" x14ac:dyDescent="1.1499999999999999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U229" s="42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</row>
    <row r="230" spans="2:37" s="40" customFormat="1" x14ac:dyDescent="0.25">
      <c r="U230" s="42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</row>
    <row r="231" spans="2:37" s="37" customFormat="1" ht="408" customHeight="1" x14ac:dyDescent="1.1499999999999999"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U231" s="42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</row>
    <row r="232" spans="2:37" s="37" customFormat="1" ht="408" customHeight="1" x14ac:dyDescent="1.1499999999999999"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U232" s="4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</row>
    <row r="233" spans="2:37" s="37" customFormat="1" ht="201" customHeight="1" x14ac:dyDescent="1.1499999999999999"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U233" s="42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</row>
    <row r="234" spans="2:37" s="41" customFormat="1" ht="72" customHeight="1" x14ac:dyDescent="1.1000000000000001"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U234" s="42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</row>
    <row r="235" spans="2:37" s="41" customFormat="1" ht="91.5" hidden="1" customHeight="1" x14ac:dyDescent="1.1000000000000001"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U235" s="42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</row>
    <row r="236" spans="2:37" s="37" customFormat="1" ht="104.45" customHeight="1" x14ac:dyDescent="1.1499999999999999"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U236" s="42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</row>
    <row r="237" spans="2:37" s="40" customFormat="1" ht="18.95" customHeight="1" x14ac:dyDescent="0.25">
      <c r="U237" s="42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</row>
    <row r="238" spans="2:37" s="37" customFormat="1" ht="408.95" customHeight="1" x14ac:dyDescent="1.1499999999999999"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U238" s="42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</row>
    <row r="239" spans="2:37" s="41" customFormat="1" ht="327.95" customHeight="1" x14ac:dyDescent="1.1000000000000001"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U239" s="42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</row>
    <row r="240" spans="2:37" s="37" customFormat="1" ht="138.94999999999999" customHeight="1" x14ac:dyDescent="1.1499999999999999"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U240" s="42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</row>
    <row r="241" spans="2:37" s="40" customFormat="1" x14ac:dyDescent="0.25">
      <c r="U241" s="42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</row>
    <row r="242" spans="2:37" s="37" customFormat="1" ht="408.95" customHeight="1" x14ac:dyDescent="1.1499999999999999"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U242" s="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</row>
    <row r="243" spans="2:37" s="41" customFormat="1" ht="409.6" customHeight="1" x14ac:dyDescent="1.1000000000000001"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U243" s="42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</row>
    <row r="244" spans="2:37" s="41" customFormat="1" ht="409.5" customHeight="1" x14ac:dyDescent="1.1000000000000001"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U244" s="42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</row>
    <row r="245" spans="2:37" s="41" customFormat="1" ht="115.5" customHeight="1" x14ac:dyDescent="1.1000000000000001"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U245" s="42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</row>
    <row r="246" spans="2:37" s="37" customFormat="1" ht="116.45" customHeight="1" x14ac:dyDescent="1.1499999999999999"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U246" s="42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</row>
    <row r="247" spans="2:37" s="40" customFormat="1" x14ac:dyDescent="0.25">
      <c r="U247" s="42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</row>
    <row r="248" spans="2:37" s="37" customFormat="1" ht="408.95" customHeight="1" x14ac:dyDescent="1.1499999999999999"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U248" s="42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</row>
    <row r="249" spans="2:37" s="41" customFormat="1" ht="409.6" customHeight="1" x14ac:dyDescent="1.1000000000000001"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U249" s="42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</row>
    <row r="250" spans="2:37" s="41" customFormat="1" ht="357.6" customHeight="1" x14ac:dyDescent="1.1000000000000001"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U250" s="42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</row>
    <row r="251" spans="2:37" s="37" customFormat="1" ht="138.94999999999999" customHeight="1" x14ac:dyDescent="1.1499999999999999"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U251" s="42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</row>
    <row r="252" spans="2:37" s="40" customFormat="1" x14ac:dyDescent="0.25">
      <c r="U252" s="4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</row>
    <row r="253" spans="2:37" s="37" customFormat="1" ht="408.95" customHeight="1" x14ac:dyDescent="1.1499999999999999"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U253" s="42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</row>
    <row r="254" spans="2:37" s="41" customFormat="1" ht="409.6" customHeight="1" x14ac:dyDescent="1.1000000000000001"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U254" s="42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</row>
    <row r="255" spans="2:37" s="41" customFormat="1" ht="357.6" customHeight="1" x14ac:dyDescent="1.1000000000000001"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U255" s="42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</row>
    <row r="256" spans="2:37" s="37" customFormat="1" ht="138.94999999999999" customHeight="1" x14ac:dyDescent="1.1499999999999999"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U256" s="48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</row>
    <row r="257" spans="2:37" s="40" customFormat="1" ht="90" x14ac:dyDescent="1.1499999999999999">
      <c r="U257" s="49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</row>
    <row r="258" spans="2:37" s="37" customFormat="1" ht="172.5" customHeight="1" x14ac:dyDescent="1.1499999999999999"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U258" s="50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</row>
    <row r="259" spans="2:37" s="41" customFormat="1" ht="147.75" customHeight="1" x14ac:dyDescent="1.1000000000000001"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U259" s="50"/>
    </row>
    <row r="260" spans="2:37" s="41" customFormat="1" ht="15" customHeight="1" x14ac:dyDescent="1.1499999999999999"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U260" s="49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</row>
    <row r="261" spans="2:37" s="37" customFormat="1" ht="90" customHeight="1" x14ac:dyDescent="1.1499999999999999"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U261" s="48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</row>
    <row r="262" spans="2:37" s="40" customFormat="1" ht="15" customHeight="1" x14ac:dyDescent="1.1000000000000001">
      <c r="U262" s="50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</row>
    <row r="263" spans="2:37" s="41" customFormat="1" ht="409.5" customHeight="1" x14ac:dyDescent="1.1000000000000001"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U263" s="50"/>
    </row>
    <row r="264" spans="2:37" s="41" customFormat="1" ht="409.5" customHeight="1" x14ac:dyDescent="1.1000000000000001"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U264" s="50"/>
    </row>
    <row r="265" spans="2:37" s="41" customFormat="1" ht="141.75" customHeight="1" x14ac:dyDescent="1.1000000000000001"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U265" s="48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</row>
    <row r="266" spans="2:37" s="40" customFormat="1" ht="15" customHeight="1" x14ac:dyDescent="1.1499999999999999">
      <c r="U266" s="49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</row>
    <row r="267" spans="2:37" s="37" customFormat="1" ht="52.5" customHeight="1" x14ac:dyDescent="1.1499999999999999"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U267" s="50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</row>
    <row r="268" spans="2:37" s="41" customFormat="1" ht="15" customHeight="1" x14ac:dyDescent="1.1000000000000001"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U268" s="50"/>
    </row>
    <row r="269" spans="2:37" s="41" customFormat="1" ht="80.25" customHeight="1" x14ac:dyDescent="1.1000000000000001"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U269" s="50"/>
    </row>
    <row r="270" spans="2:37" s="41" customFormat="1" ht="27.75" customHeight="1" x14ac:dyDescent="1.1499999999999999"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U270" s="49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</row>
    <row r="271" spans="2:37" s="37" customFormat="1" ht="15" customHeight="1" x14ac:dyDescent="1.1499999999999999"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U271" s="50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</row>
    <row r="272" spans="2:37" s="41" customFormat="1" ht="409.6" customHeight="1" x14ac:dyDescent="1.1000000000000001"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U272" s="50"/>
    </row>
    <row r="273" spans="2:37" s="41" customFormat="1" ht="384.75" customHeight="1" x14ac:dyDescent="1.1000000000000001"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U273" s="50"/>
    </row>
    <row r="274" spans="2:37" s="41" customFormat="1" ht="15" customHeight="1" x14ac:dyDescent="1.1000000000000001"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U274" s="50"/>
    </row>
    <row r="275" spans="2:37" s="41" customFormat="1" ht="90" customHeight="1" x14ac:dyDescent="1.1000000000000001"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U275" s="50"/>
    </row>
    <row r="276" spans="2:37" s="41" customFormat="1" ht="15" customHeight="1" x14ac:dyDescent="1.1000000000000001"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U276" s="50"/>
    </row>
    <row r="277" spans="2:37" s="41" customFormat="1" ht="384.75" customHeight="1" x14ac:dyDescent="1.1000000000000001"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U277" s="50"/>
    </row>
    <row r="278" spans="2:37" s="41" customFormat="1" ht="219.75" customHeight="1" x14ac:dyDescent="1.1000000000000001"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U278" s="50"/>
    </row>
    <row r="279" spans="2:37" s="41" customFormat="1" ht="15" customHeight="1" x14ac:dyDescent="1.1000000000000001"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U279" s="50"/>
    </row>
    <row r="280" spans="2:37" s="41" customFormat="1" ht="90" customHeight="1" x14ac:dyDescent="1.1000000000000001"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U280" s="50"/>
    </row>
    <row r="281" spans="2:37" s="41" customFormat="1" ht="15" customHeight="1" x14ac:dyDescent="1.1000000000000001"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U281" s="50"/>
    </row>
    <row r="282" spans="2:37" s="41" customFormat="1" ht="408.75" customHeight="1" x14ac:dyDescent="1.1000000000000001"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U282" s="50"/>
    </row>
    <row r="283" spans="2:37" s="41" customFormat="1" ht="408.75" customHeight="1" x14ac:dyDescent="1.1000000000000001"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U283" s="50"/>
    </row>
    <row r="284" spans="2:37" s="41" customFormat="1" ht="51" customHeight="1" x14ac:dyDescent="1.1000000000000001"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U284" s="2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</row>
    <row r="285" spans="2:37" ht="87" x14ac:dyDescent="1.1000000000000001">
      <c r="U285" s="50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</row>
    <row r="286" spans="2:37" s="41" customFormat="1" ht="69.95" customHeight="1" x14ac:dyDescent="1.1000000000000001"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U286" s="50"/>
    </row>
    <row r="287" spans="2:37" s="41" customFormat="1" ht="15" customHeight="1" x14ac:dyDescent="1.1000000000000001">
      <c r="U287" s="50"/>
    </row>
    <row r="288" spans="2:37" s="41" customFormat="1" ht="409.5" customHeight="1" x14ac:dyDescent="1.1000000000000001"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U288" s="50"/>
    </row>
    <row r="289" spans="2:37" s="41" customFormat="1" ht="409.5" customHeight="1" x14ac:dyDescent="1.1000000000000001"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U289" s="50"/>
    </row>
    <row r="290" spans="2:37" s="41" customFormat="1" ht="392.25" customHeight="1" x14ac:dyDescent="1.1000000000000001"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U290" s="24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</row>
  </sheetData>
  <mergeCells count="76">
    <mergeCell ref="B280:O280"/>
    <mergeCell ref="B282:O284"/>
    <mergeCell ref="B286:O286"/>
    <mergeCell ref="B288:O290"/>
    <mergeCell ref="B263:O265"/>
    <mergeCell ref="B267:O270"/>
    <mergeCell ref="B271:O271"/>
    <mergeCell ref="B272:O273"/>
    <mergeCell ref="B275:O275"/>
    <mergeCell ref="B277:O278"/>
    <mergeCell ref="B261:O261"/>
    <mergeCell ref="B231:O235"/>
    <mergeCell ref="B236:O236"/>
    <mergeCell ref="B238:O239"/>
    <mergeCell ref="B240:O240"/>
    <mergeCell ref="B242:O244"/>
    <mergeCell ref="B246:O246"/>
    <mergeCell ref="B248:O250"/>
    <mergeCell ref="B251:O251"/>
    <mergeCell ref="B253:O255"/>
    <mergeCell ref="B256:O256"/>
    <mergeCell ref="B258:O260"/>
    <mergeCell ref="B229:O229"/>
    <mergeCell ref="B187:O191"/>
    <mergeCell ref="B193:O193"/>
    <mergeCell ref="B195:O198"/>
    <mergeCell ref="B201:O201"/>
    <mergeCell ref="B203:O207"/>
    <mergeCell ref="B209:O209"/>
    <mergeCell ref="B211:O214"/>
    <mergeCell ref="B216:O216"/>
    <mergeCell ref="B218:O221"/>
    <mergeCell ref="B223:O223"/>
    <mergeCell ref="B225:O227"/>
    <mergeCell ref="B185:O185"/>
    <mergeCell ref="B138:O141"/>
    <mergeCell ref="B144:O144"/>
    <mergeCell ref="B146:O149"/>
    <mergeCell ref="B151:O151"/>
    <mergeCell ref="B153:O159"/>
    <mergeCell ref="B161:O161"/>
    <mergeCell ref="B163:O168"/>
    <mergeCell ref="B170:O170"/>
    <mergeCell ref="B172:O176"/>
    <mergeCell ref="B178:O178"/>
    <mergeCell ref="B180:O183"/>
    <mergeCell ref="B136:O136"/>
    <mergeCell ref="B81:O81"/>
    <mergeCell ref="B99:O99"/>
    <mergeCell ref="B100:O101"/>
    <mergeCell ref="B102:O107"/>
    <mergeCell ref="B108:O108"/>
    <mergeCell ref="B113:O114"/>
    <mergeCell ref="B115:O118"/>
    <mergeCell ref="B120:O120"/>
    <mergeCell ref="B122:O125"/>
    <mergeCell ref="B127:O127"/>
    <mergeCell ref="B129:O134"/>
    <mergeCell ref="B79:I79"/>
    <mergeCell ref="B68:I68"/>
    <mergeCell ref="B69:I69"/>
    <mergeCell ref="B70:I70"/>
    <mergeCell ref="B71:I71"/>
    <mergeCell ref="B72:I72"/>
    <mergeCell ref="B73:I73"/>
    <mergeCell ref="B74:I74"/>
    <mergeCell ref="B75:I75"/>
    <mergeCell ref="B76:I76"/>
    <mergeCell ref="B77:I77"/>
    <mergeCell ref="B78:I78"/>
    <mergeCell ref="B67:I67"/>
    <mergeCell ref="B6:O6"/>
    <mergeCell ref="B7:O7"/>
    <mergeCell ref="B8:O8"/>
    <mergeCell ref="B9:O9"/>
    <mergeCell ref="B10:O10"/>
  </mergeCells>
  <conditionalFormatting sqref="C13:C14">
    <cfRule type="cellIs" dxfId="7" priority="1" operator="equal">
      <formula>$P$13</formula>
    </cfRule>
  </conditionalFormatting>
  <conditionalFormatting sqref="C13:C16 C18:C21 C23:C33 C35:C43 C45:C50 C52:C58 C60:C61 C63:C64">
    <cfRule type="cellIs" dxfId="6" priority="2" operator="equal">
      <formula>$Q$13</formula>
    </cfRule>
    <cfRule type="cellIs" dxfId="5" priority="3" operator="equal">
      <formula>$P$13</formula>
    </cfRule>
    <cfRule type="cellIs" dxfId="4" priority="4" operator="equal">
      <formula>$R$13</formula>
    </cfRule>
  </conditionalFormatting>
  <dataValidations count="1">
    <dataValidation type="list" errorStyle="warning" showInputMessage="1" showErrorMessage="1" errorTitle="Cal. de Gestion" error="Por favor, debe seleccionar una de las 3 opciones disponibles._x000a_Gracias,_x000a_Dpto de Estadisticas" promptTitle="Seleccionar la calificacion" prompt="Roja = Sin Reportes o Registros_x000a_Verde = Gestion Preventiva Registrada_x000a_Naranja= Gestion Preventiva por reportar" sqref="C13:C64" xr:uid="{C44BF328-4A0C-49BD-A22A-6B31656A6E4C}">
      <formula1>$P$13:$R$13</formula1>
    </dataValidation>
  </dataValidations>
  <pageMargins left="0.39370078740157483" right="0.39370078740157483" top="0.23622047244094491" bottom="0.23622047244094491" header="0.31496062992125984" footer="0.31496062992125984"/>
  <pageSetup scale="14" orientation="portrait" horizontalDpi="300" verticalDpi="300" r:id="rId1"/>
  <headerFooter>
    <oddFooter>&amp;L&amp;72Emitido: &amp;D&amp;C&amp;72 Informe Correspondiente al &amp;A&amp;R&amp;72Página &amp;P/&amp;N</oddFooter>
  </headerFooter>
  <rowBreaks count="8" manualBreakCount="8">
    <brk id="80" min="1" max="14" man="1"/>
    <brk id="112" min="1" max="14" man="1"/>
    <brk id="150" min="1" max="14" man="1"/>
    <brk id="173" min="1" max="14" man="1"/>
    <brk id="192" min="1" max="14" man="1"/>
    <brk id="227" min="1" max="14" man="1"/>
    <brk id="236" min="1" max="14" man="1"/>
    <brk id="260" min="1" max="14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2239-9F19-4A77-AE9B-70B5B975DD8E}">
  <dimension ref="A1:AK270"/>
  <sheetViews>
    <sheetView view="pageBreakPreview" topLeftCell="A62" zoomScale="25" zoomScaleNormal="20" zoomScaleSheetLayoutView="25" workbookViewId="0">
      <selection activeCell="D12" sqref="D12"/>
    </sheetView>
  </sheetViews>
  <sheetFormatPr baseColWidth="10" defaultColWidth="11.42578125" defaultRowHeight="15" x14ac:dyDescent="0.25"/>
  <cols>
    <col min="2" max="2" width="80.28515625" customWidth="1"/>
    <col min="3" max="3" width="32" customWidth="1"/>
    <col min="4" max="4" width="40.5703125" customWidth="1"/>
    <col min="5" max="5" width="43.140625" customWidth="1"/>
    <col min="6" max="6" width="50.5703125" customWidth="1"/>
    <col min="7" max="7" width="44.42578125" customWidth="1"/>
    <col min="8" max="8" width="45.5703125" customWidth="1"/>
    <col min="9" max="9" width="39" customWidth="1"/>
    <col min="10" max="10" width="51.5703125" customWidth="1"/>
    <col min="11" max="11" width="55.140625" customWidth="1"/>
    <col min="12" max="12" width="56" customWidth="1"/>
    <col min="13" max="13" width="57.42578125" customWidth="1"/>
    <col min="14" max="14" width="53" customWidth="1"/>
    <col min="15" max="15" width="51.42578125" customWidth="1"/>
    <col min="21" max="21" width="11.42578125" style="24"/>
  </cols>
  <sheetData>
    <row r="1" spans="1:18" ht="15" customHeight="1" x14ac:dyDescent="0.25">
      <c r="M1" s="1"/>
    </row>
    <row r="3" spans="1:18" ht="18.7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18.7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8" ht="245.45" customHeight="1" x14ac:dyDescent="1"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</row>
    <row r="6" spans="1:18" ht="58.5" x14ac:dyDescent="0.25">
      <c r="B6" s="61" t="s">
        <v>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8" ht="58.5" x14ac:dyDescent="0.25">
      <c r="B7" s="62" t="s">
        <v>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8" ht="58.5" x14ac:dyDescent="0.25">
      <c r="B8" s="61" t="s">
        <v>2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8" ht="114.75" x14ac:dyDescent="0.25">
      <c r="B9" s="63" t="s">
        <v>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8" ht="127.5" hidden="1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8" ht="246" x14ac:dyDescent="0.25">
      <c r="B11" s="4" t="s">
        <v>4</v>
      </c>
      <c r="C11" s="5" t="s">
        <v>5</v>
      </c>
      <c r="D11" s="6" t="s">
        <v>6</v>
      </c>
      <c r="E11" s="7" t="s">
        <v>7</v>
      </c>
      <c r="F11" s="8" t="s">
        <v>8</v>
      </c>
      <c r="G11" s="9" t="s">
        <v>9</v>
      </c>
      <c r="H11" s="9" t="s">
        <v>10</v>
      </c>
      <c r="I11" s="6" t="s">
        <v>11</v>
      </c>
      <c r="J11" s="9" t="s">
        <v>12</v>
      </c>
      <c r="K11" s="9" t="s">
        <v>13</v>
      </c>
      <c r="L11" s="9" t="s">
        <v>14</v>
      </c>
      <c r="M11" s="10" t="s">
        <v>15</v>
      </c>
      <c r="N11" s="11" t="s">
        <v>16</v>
      </c>
      <c r="O11" s="12" t="s">
        <v>17</v>
      </c>
    </row>
    <row r="12" spans="1:18" ht="123" x14ac:dyDescent="0.25">
      <c r="B12" s="13" t="s">
        <v>18</v>
      </c>
      <c r="C12" s="13"/>
      <c r="D12" s="14">
        <f t="shared" ref="D12:O12" si="0">SUM(D13+D15+D16)</f>
        <v>1653</v>
      </c>
      <c r="E12" s="14">
        <f t="shared" si="0"/>
        <v>1750</v>
      </c>
      <c r="F12" s="14">
        <f t="shared" si="0"/>
        <v>4</v>
      </c>
      <c r="G12" s="14">
        <f t="shared" si="0"/>
        <v>859</v>
      </c>
      <c r="H12" s="14">
        <f t="shared" si="0"/>
        <v>2693</v>
      </c>
      <c r="I12" s="14">
        <f t="shared" si="0"/>
        <v>67</v>
      </c>
      <c r="J12" s="14">
        <f t="shared" si="0"/>
        <v>1233</v>
      </c>
      <c r="K12" s="14">
        <f t="shared" si="0"/>
        <v>47604</v>
      </c>
      <c r="L12" s="14">
        <f t="shared" si="0"/>
        <v>486</v>
      </c>
      <c r="M12" s="14">
        <f t="shared" si="0"/>
        <v>28831</v>
      </c>
      <c r="N12" s="14">
        <f t="shared" si="0"/>
        <v>0</v>
      </c>
      <c r="O12" s="14">
        <f t="shared" si="0"/>
        <v>76435</v>
      </c>
      <c r="Q12" s="15"/>
    </row>
    <row r="13" spans="1:18" ht="57.75" customHeight="1" x14ac:dyDescent="0.25">
      <c r="A13">
        <v>7</v>
      </c>
      <c r="B13" s="16" t="s">
        <v>19</v>
      </c>
      <c r="C13" s="16" t="s">
        <v>20</v>
      </c>
      <c r="D1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1404</v>
      </c>
      <c r="E1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1749</v>
      </c>
      <c r="F1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3</v>
      </c>
      <c r="G1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618</v>
      </c>
      <c r="H1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2439</v>
      </c>
      <c r="I1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63</v>
      </c>
      <c r="J1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558</v>
      </c>
      <c r="K1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44020</v>
      </c>
      <c r="L1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441</v>
      </c>
      <c r="M1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28600</v>
      </c>
      <c r="N1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13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72620</v>
      </c>
      <c r="P13" s="18" t="s">
        <v>20</v>
      </c>
      <c r="Q13" s="19" t="s">
        <v>21</v>
      </c>
      <c r="R13" s="20" t="s">
        <v>22</v>
      </c>
    </row>
    <row r="14" spans="1:18" ht="117" customHeight="1" x14ac:dyDescent="0.25">
      <c r="B14" s="21" t="s">
        <v>23</v>
      </c>
      <c r="C14" s="16" t="s">
        <v>20</v>
      </c>
      <c r="D1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0</v>
      </c>
      <c r="E1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1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1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1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1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1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160</v>
      </c>
      <c r="K1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286</v>
      </c>
      <c r="L1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0</v>
      </c>
      <c r="M1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0</v>
      </c>
      <c r="N1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14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286</v>
      </c>
      <c r="P14" s="18"/>
      <c r="Q14" s="19"/>
      <c r="R14" s="20"/>
    </row>
    <row r="15" spans="1:18" ht="68.25" customHeight="1" x14ac:dyDescent="0.25">
      <c r="B15" s="16" t="s">
        <v>24</v>
      </c>
      <c r="C15" s="16" t="s">
        <v>20</v>
      </c>
      <c r="D1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244</v>
      </c>
      <c r="E1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</v>
      </c>
      <c r="F1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1</v>
      </c>
      <c r="G1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241</v>
      </c>
      <c r="H1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254</v>
      </c>
      <c r="I1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4</v>
      </c>
      <c r="J1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68</v>
      </c>
      <c r="K1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2920</v>
      </c>
      <c r="L1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4</v>
      </c>
      <c r="M1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190</v>
      </c>
      <c r="N1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15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3110</v>
      </c>
    </row>
    <row r="16" spans="1:18" ht="49.5" customHeight="1" x14ac:dyDescent="0.25">
      <c r="B16" s="16" t="s">
        <v>25</v>
      </c>
      <c r="C16" s="16" t="s">
        <v>20</v>
      </c>
      <c r="D1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5</v>
      </c>
      <c r="E1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1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1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1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1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1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607</v>
      </c>
      <c r="K1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664</v>
      </c>
      <c r="L1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41</v>
      </c>
      <c r="M1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41</v>
      </c>
      <c r="N1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16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705</v>
      </c>
    </row>
    <row r="17" spans="2:16" ht="123" x14ac:dyDescent="0.25">
      <c r="B17" s="13" t="s">
        <v>26</v>
      </c>
      <c r="C17" s="13"/>
      <c r="D17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690</v>
      </c>
      <c r="E17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121</v>
      </c>
      <c r="F17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9</v>
      </c>
      <c r="G17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10872</v>
      </c>
      <c r="H17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3103</v>
      </c>
      <c r="I17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52</v>
      </c>
      <c r="J17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1448</v>
      </c>
      <c r="K17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10738</v>
      </c>
      <c r="L17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1858</v>
      </c>
      <c r="M17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9361</v>
      </c>
      <c r="N17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17" s="14">
        <f t="shared" ref="O17" si="1">SUM(O18+O19+O20+O21)</f>
        <v>20099</v>
      </c>
    </row>
    <row r="18" spans="2:16" ht="49.5" customHeight="1" x14ac:dyDescent="0.25">
      <c r="B18" s="16" t="s">
        <v>27</v>
      </c>
      <c r="C18" s="16" t="s">
        <v>20</v>
      </c>
      <c r="D1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110</v>
      </c>
      <c r="E1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81</v>
      </c>
      <c r="F1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4</v>
      </c>
      <c r="G1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216</v>
      </c>
      <c r="H1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370</v>
      </c>
      <c r="I1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9</v>
      </c>
      <c r="J1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1363</v>
      </c>
      <c r="K1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10439</v>
      </c>
      <c r="L1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1838</v>
      </c>
      <c r="M1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9251</v>
      </c>
      <c r="N1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18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19690</v>
      </c>
    </row>
    <row r="19" spans="2:16" ht="57" customHeight="1" x14ac:dyDescent="0.25">
      <c r="B19" s="16" t="s">
        <v>28</v>
      </c>
      <c r="C19" s="16" t="s">
        <v>20</v>
      </c>
      <c r="D1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20</v>
      </c>
      <c r="E1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1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1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8211</v>
      </c>
      <c r="H1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1231</v>
      </c>
      <c r="I1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7</v>
      </c>
      <c r="J1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63</v>
      </c>
      <c r="K1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66</v>
      </c>
      <c r="L1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9</v>
      </c>
      <c r="M1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9</v>
      </c>
      <c r="N1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19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75</v>
      </c>
    </row>
    <row r="20" spans="2:16" ht="49.5" customHeight="1" x14ac:dyDescent="0.25">
      <c r="B20" s="16" t="s">
        <v>29</v>
      </c>
      <c r="C20" s="16" t="s">
        <v>20</v>
      </c>
      <c r="D2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439</v>
      </c>
      <c r="E2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2</v>
      </c>
      <c r="F2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2</v>
      </c>
      <c r="G2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1794</v>
      </c>
      <c r="H2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238</v>
      </c>
      <c r="I2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32</v>
      </c>
      <c r="J2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11</v>
      </c>
      <c r="K2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11</v>
      </c>
      <c r="L2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0</v>
      </c>
      <c r="M2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0</v>
      </c>
      <c r="N2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20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11</v>
      </c>
    </row>
    <row r="21" spans="2:16" ht="49.5" customHeight="1" x14ac:dyDescent="0.25">
      <c r="B21" s="16" t="s">
        <v>30</v>
      </c>
      <c r="C21" s="22" t="s">
        <v>20</v>
      </c>
      <c r="D2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121</v>
      </c>
      <c r="E2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38</v>
      </c>
      <c r="F2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3</v>
      </c>
      <c r="G2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651</v>
      </c>
      <c r="H2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1264</v>
      </c>
      <c r="I2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4</v>
      </c>
      <c r="J2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11</v>
      </c>
      <c r="K2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222</v>
      </c>
      <c r="L2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11</v>
      </c>
      <c r="M2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101</v>
      </c>
      <c r="N2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21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323</v>
      </c>
      <c r="P21">
        <v>1</v>
      </c>
    </row>
    <row r="22" spans="2:16" ht="118.5" customHeight="1" x14ac:dyDescent="0.25">
      <c r="B22" s="13" t="s">
        <v>31</v>
      </c>
      <c r="C22" s="13"/>
      <c r="D2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1893</v>
      </c>
      <c r="E2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2913</v>
      </c>
      <c r="F2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3</v>
      </c>
      <c r="G2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8441</v>
      </c>
      <c r="H2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13028</v>
      </c>
      <c r="I2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747</v>
      </c>
      <c r="J2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100685</v>
      </c>
      <c r="K2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249056</v>
      </c>
      <c r="L2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60067</v>
      </c>
      <c r="M2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120730</v>
      </c>
      <c r="N2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5699</v>
      </c>
      <c r="O22" s="14">
        <f t="shared" ref="O22" si="2">SUM(O23+O24+O25+O26+O27+O28+O29+O30+O31+O32+O33)</f>
        <v>375485</v>
      </c>
    </row>
    <row r="23" spans="2:16" ht="49.5" customHeight="1" x14ac:dyDescent="0.25">
      <c r="B23" s="16" t="s">
        <v>32</v>
      </c>
      <c r="C23" s="16" t="s">
        <v>20</v>
      </c>
      <c r="D2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166</v>
      </c>
      <c r="E2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45</v>
      </c>
      <c r="F2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1</v>
      </c>
      <c r="G2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379</v>
      </c>
      <c r="H2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776</v>
      </c>
      <c r="I2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4</v>
      </c>
      <c r="J2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315</v>
      </c>
      <c r="K2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6731</v>
      </c>
      <c r="L2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27</v>
      </c>
      <c r="M2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330</v>
      </c>
      <c r="N2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5699</v>
      </c>
      <c r="O23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12760</v>
      </c>
    </row>
    <row r="24" spans="2:16" ht="49.5" customHeight="1" x14ac:dyDescent="0.25">
      <c r="B24" s="16" t="s">
        <v>33</v>
      </c>
      <c r="C24" s="16" t="s">
        <v>20</v>
      </c>
      <c r="D2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4</v>
      </c>
      <c r="E2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2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2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2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2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2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22257</v>
      </c>
      <c r="K2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22257</v>
      </c>
      <c r="L2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0</v>
      </c>
      <c r="M2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0</v>
      </c>
      <c r="N2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24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22257</v>
      </c>
    </row>
    <row r="25" spans="2:16" ht="49.5" customHeight="1" x14ac:dyDescent="0.25">
      <c r="B25" s="16" t="s">
        <v>34</v>
      </c>
      <c r="C25" s="16" t="s">
        <v>20</v>
      </c>
      <c r="D2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157</v>
      </c>
      <c r="E2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2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2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2898</v>
      </c>
      <c r="H2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3068</v>
      </c>
      <c r="I2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7</v>
      </c>
      <c r="J2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1788</v>
      </c>
      <c r="K2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117000</v>
      </c>
      <c r="L2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464</v>
      </c>
      <c r="M2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31500</v>
      </c>
      <c r="N2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25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148500</v>
      </c>
    </row>
    <row r="26" spans="2:16" ht="49.5" customHeight="1" x14ac:dyDescent="0.25">
      <c r="B26" s="16" t="s">
        <v>35</v>
      </c>
      <c r="C26" s="16" t="s">
        <v>20</v>
      </c>
      <c r="D2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3</v>
      </c>
      <c r="E2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2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2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2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2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2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9</v>
      </c>
      <c r="K2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346</v>
      </c>
      <c r="L2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0</v>
      </c>
      <c r="M2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0</v>
      </c>
      <c r="N2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26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346</v>
      </c>
    </row>
    <row r="27" spans="2:16" ht="49.5" customHeight="1" x14ac:dyDescent="0.25">
      <c r="B27" s="16" t="s">
        <v>36</v>
      </c>
      <c r="C27" s="16" t="s">
        <v>20</v>
      </c>
      <c r="D2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278</v>
      </c>
      <c r="E2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138</v>
      </c>
      <c r="F2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2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99</v>
      </c>
      <c r="H2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468</v>
      </c>
      <c r="I2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10</v>
      </c>
      <c r="J2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2469</v>
      </c>
      <c r="K2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9535</v>
      </c>
      <c r="L2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2074</v>
      </c>
      <c r="M2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19844</v>
      </c>
      <c r="N2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27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29379</v>
      </c>
    </row>
    <row r="28" spans="2:16" ht="49.5" customHeight="1" x14ac:dyDescent="0.25">
      <c r="B28" s="16" t="s">
        <v>37</v>
      </c>
      <c r="C28" s="16" t="s">
        <v>20</v>
      </c>
      <c r="D2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805</v>
      </c>
      <c r="E2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2055</v>
      </c>
      <c r="F2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2</v>
      </c>
      <c r="G2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2089</v>
      </c>
      <c r="H2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5547</v>
      </c>
      <c r="I2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711</v>
      </c>
      <c r="J2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10976</v>
      </c>
      <c r="K2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13209</v>
      </c>
      <c r="L2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9642</v>
      </c>
      <c r="M2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10393</v>
      </c>
      <c r="N2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28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23602</v>
      </c>
    </row>
    <row r="29" spans="2:16" ht="49.5" customHeight="1" x14ac:dyDescent="0.25">
      <c r="B29" s="16" t="s">
        <v>38</v>
      </c>
      <c r="C29" s="16" t="s">
        <v>20</v>
      </c>
      <c r="D2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168</v>
      </c>
      <c r="E2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349</v>
      </c>
      <c r="F2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2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994</v>
      </c>
      <c r="H2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1324</v>
      </c>
      <c r="I2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8</v>
      </c>
      <c r="J2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16533</v>
      </c>
      <c r="K2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18699</v>
      </c>
      <c r="L2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18185</v>
      </c>
      <c r="M2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20486</v>
      </c>
      <c r="N2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29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39185</v>
      </c>
    </row>
    <row r="30" spans="2:16" ht="49.5" customHeight="1" x14ac:dyDescent="0.25">
      <c r="B30" s="16" t="s">
        <v>39</v>
      </c>
      <c r="C30" s="16" t="s">
        <v>20</v>
      </c>
      <c r="D3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150</v>
      </c>
      <c r="E3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3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3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1213</v>
      </c>
      <c r="H3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1107</v>
      </c>
      <c r="I3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5</v>
      </c>
      <c r="J3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42674</v>
      </c>
      <c r="K3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51663</v>
      </c>
      <c r="L3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28877</v>
      </c>
      <c r="M3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35298</v>
      </c>
      <c r="N3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30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86961</v>
      </c>
    </row>
    <row r="31" spans="2:16" ht="49.5" customHeight="1" x14ac:dyDescent="0.25">
      <c r="B31" s="16" t="s">
        <v>40</v>
      </c>
      <c r="C31" s="16" t="s">
        <v>20</v>
      </c>
      <c r="D3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64</v>
      </c>
      <c r="E3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149</v>
      </c>
      <c r="F3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3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186</v>
      </c>
      <c r="H3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434</v>
      </c>
      <c r="I3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2</v>
      </c>
      <c r="J3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3048</v>
      </c>
      <c r="K3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4077</v>
      </c>
      <c r="L3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241</v>
      </c>
      <c r="M3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406</v>
      </c>
      <c r="N3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31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4483</v>
      </c>
    </row>
    <row r="32" spans="2:16" ht="49.5" customHeight="1" x14ac:dyDescent="0.25">
      <c r="B32" s="16" t="s">
        <v>41</v>
      </c>
      <c r="C32" s="16" t="s">
        <v>20</v>
      </c>
      <c r="D3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40</v>
      </c>
      <c r="E3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3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3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545</v>
      </c>
      <c r="H3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110</v>
      </c>
      <c r="I3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3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424</v>
      </c>
      <c r="K3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1905</v>
      </c>
      <c r="L3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462</v>
      </c>
      <c r="M3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2006</v>
      </c>
      <c r="N3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32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3911</v>
      </c>
    </row>
    <row r="33" spans="2:15" ht="49.5" customHeight="1" x14ac:dyDescent="0.25">
      <c r="B33" s="16" t="s">
        <v>42</v>
      </c>
      <c r="C33" s="16" t="s">
        <v>20</v>
      </c>
      <c r="D3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58</v>
      </c>
      <c r="E3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177</v>
      </c>
      <c r="F3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3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38</v>
      </c>
      <c r="H3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194</v>
      </c>
      <c r="I3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3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192</v>
      </c>
      <c r="K3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3634</v>
      </c>
      <c r="L3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95</v>
      </c>
      <c r="M3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467</v>
      </c>
      <c r="N3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33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4101</v>
      </c>
    </row>
    <row r="34" spans="2:15" ht="123" x14ac:dyDescent="0.25">
      <c r="B34" s="13" t="s">
        <v>43</v>
      </c>
      <c r="C34" s="23"/>
      <c r="D3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1456</v>
      </c>
      <c r="E3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806</v>
      </c>
      <c r="F3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5</v>
      </c>
      <c r="G3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16290</v>
      </c>
      <c r="H3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11845</v>
      </c>
      <c r="I3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15</v>
      </c>
      <c r="J3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317</v>
      </c>
      <c r="K3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422</v>
      </c>
      <c r="L3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708</v>
      </c>
      <c r="M3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2508</v>
      </c>
      <c r="N3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34" s="14">
        <f t="shared" ref="O34" si="3">SUM(O35+O36+O37+O38+O39+O40+O42+O43)</f>
        <v>2930</v>
      </c>
    </row>
    <row r="35" spans="2:15" ht="49.5" customHeight="1" x14ac:dyDescent="0.25">
      <c r="B35" s="16" t="s">
        <v>44</v>
      </c>
      <c r="C35" s="16" t="s">
        <v>20</v>
      </c>
      <c r="D3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86</v>
      </c>
      <c r="E3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3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3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6567</v>
      </c>
      <c r="H3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6570</v>
      </c>
      <c r="I3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3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</v>
      </c>
      <c r="K3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</v>
      </c>
      <c r="L3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207</v>
      </c>
      <c r="M3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283</v>
      </c>
      <c r="N3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35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284</v>
      </c>
    </row>
    <row r="36" spans="2:15" ht="49.5" customHeight="1" x14ac:dyDescent="0.25">
      <c r="B36" s="16" t="s">
        <v>45</v>
      </c>
      <c r="C36" s="16" t="s">
        <v>20</v>
      </c>
      <c r="D3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232</v>
      </c>
      <c r="E3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3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3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3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3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3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0</v>
      </c>
      <c r="K3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0</v>
      </c>
      <c r="L3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118</v>
      </c>
      <c r="M3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1461</v>
      </c>
      <c r="N3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36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1461</v>
      </c>
    </row>
    <row r="37" spans="2:15" ht="49.5" customHeight="1" x14ac:dyDescent="0.25">
      <c r="B37" s="16" t="s">
        <v>46</v>
      </c>
      <c r="C37" s="16" t="s">
        <v>20</v>
      </c>
      <c r="D3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789</v>
      </c>
      <c r="E3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374</v>
      </c>
      <c r="F3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2</v>
      </c>
      <c r="G3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2846</v>
      </c>
      <c r="H3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2296</v>
      </c>
      <c r="I3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3</v>
      </c>
      <c r="J3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3</v>
      </c>
      <c r="K3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20</v>
      </c>
      <c r="L3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13</v>
      </c>
      <c r="M3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276</v>
      </c>
      <c r="N3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37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296</v>
      </c>
    </row>
    <row r="38" spans="2:15" ht="49.5" customHeight="1" x14ac:dyDescent="0.25">
      <c r="B38" s="16" t="s">
        <v>47</v>
      </c>
      <c r="C38" s="16" t="s">
        <v>20</v>
      </c>
      <c r="D3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112</v>
      </c>
      <c r="E3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383</v>
      </c>
      <c r="F3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3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4983</v>
      </c>
      <c r="H3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730</v>
      </c>
      <c r="I3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3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4</v>
      </c>
      <c r="K3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12</v>
      </c>
      <c r="L3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11</v>
      </c>
      <c r="M3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42</v>
      </c>
      <c r="N3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38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54</v>
      </c>
    </row>
    <row r="39" spans="2:15" ht="49.5" customHeight="1" x14ac:dyDescent="0.25">
      <c r="B39" s="16" t="s">
        <v>48</v>
      </c>
      <c r="C39" s="16" t="s">
        <v>20</v>
      </c>
      <c r="D3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22</v>
      </c>
      <c r="E3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3</v>
      </c>
      <c r="F3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2</v>
      </c>
      <c r="G3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1469</v>
      </c>
      <c r="H3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2063</v>
      </c>
      <c r="I3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8</v>
      </c>
      <c r="J3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4</v>
      </c>
      <c r="K3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43</v>
      </c>
      <c r="L3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</v>
      </c>
      <c r="M3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3</v>
      </c>
      <c r="N3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39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46</v>
      </c>
    </row>
    <row r="40" spans="2:15" ht="49.5" customHeight="1" x14ac:dyDescent="0.25">
      <c r="B40" s="16" t="s">
        <v>49</v>
      </c>
      <c r="C40" s="16" t="s">
        <v>20</v>
      </c>
      <c r="D4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34</v>
      </c>
      <c r="E4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4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4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265</v>
      </c>
      <c r="H4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93</v>
      </c>
      <c r="I4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2</v>
      </c>
      <c r="J4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302</v>
      </c>
      <c r="K4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302</v>
      </c>
      <c r="L4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354</v>
      </c>
      <c r="M4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354</v>
      </c>
      <c r="N4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40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656</v>
      </c>
    </row>
    <row r="41" spans="2:15" ht="53.25" customHeight="1" x14ac:dyDescent="0.25">
      <c r="B41" s="16" t="s">
        <v>50</v>
      </c>
      <c r="C41" s="16" t="s">
        <v>21</v>
      </c>
      <c r="D4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</v>
      </c>
      <c r="E4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4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4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4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4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4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</v>
      </c>
      <c r="K4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</v>
      </c>
      <c r="L4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0</v>
      </c>
      <c r="M4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0</v>
      </c>
      <c r="N4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41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1</v>
      </c>
    </row>
    <row r="42" spans="2:15" ht="49.5" customHeight="1" x14ac:dyDescent="0.25">
      <c r="B42" s="16" t="s">
        <v>51</v>
      </c>
      <c r="C42" s="16" t="s">
        <v>21</v>
      </c>
      <c r="D4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11</v>
      </c>
      <c r="E4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4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4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4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4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1</v>
      </c>
      <c r="J4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3</v>
      </c>
      <c r="K4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44</v>
      </c>
      <c r="L4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</v>
      </c>
      <c r="M4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48</v>
      </c>
      <c r="N4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42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92</v>
      </c>
    </row>
    <row r="43" spans="2:15" ht="103.5" customHeight="1" x14ac:dyDescent="0.25">
      <c r="B43" s="21" t="s">
        <v>52</v>
      </c>
      <c r="C43" s="16" t="s">
        <v>20</v>
      </c>
      <c r="D4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170</v>
      </c>
      <c r="E4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46</v>
      </c>
      <c r="F4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1</v>
      </c>
      <c r="G4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160</v>
      </c>
      <c r="H4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93</v>
      </c>
      <c r="I4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1</v>
      </c>
      <c r="J4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0</v>
      </c>
      <c r="K4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0</v>
      </c>
      <c r="L4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</v>
      </c>
      <c r="M4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41</v>
      </c>
      <c r="N4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43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41</v>
      </c>
    </row>
    <row r="44" spans="2:15" ht="123" x14ac:dyDescent="0.25">
      <c r="B44" s="13" t="s">
        <v>53</v>
      </c>
      <c r="C44" s="13"/>
      <c r="D4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970</v>
      </c>
      <c r="E4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676</v>
      </c>
      <c r="F4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4</v>
      </c>
      <c r="G4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4208</v>
      </c>
      <c r="H4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3849</v>
      </c>
      <c r="I4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103</v>
      </c>
      <c r="J4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10747</v>
      </c>
      <c r="K4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13403</v>
      </c>
      <c r="L4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7</v>
      </c>
      <c r="M4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10</v>
      </c>
      <c r="N44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65781</v>
      </c>
      <c r="O44" s="14">
        <f t="shared" ref="O44" si="4">SUM(O45+O46+O47+O48+O49+O50)</f>
        <v>79194</v>
      </c>
    </row>
    <row r="45" spans="2:15" ht="53.25" customHeight="1" x14ac:dyDescent="0.25">
      <c r="B45" s="16" t="s">
        <v>54</v>
      </c>
      <c r="C45" s="16" t="s">
        <v>20</v>
      </c>
      <c r="D4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509</v>
      </c>
      <c r="E4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92</v>
      </c>
      <c r="F4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4</v>
      </c>
      <c r="G4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1671</v>
      </c>
      <c r="H4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2019</v>
      </c>
      <c r="I4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53</v>
      </c>
      <c r="J4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5392</v>
      </c>
      <c r="K4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5392</v>
      </c>
      <c r="L4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</v>
      </c>
      <c r="M4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</v>
      </c>
      <c r="N4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65781</v>
      </c>
      <c r="O45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71174</v>
      </c>
    </row>
    <row r="46" spans="2:15" ht="60.75" customHeight="1" x14ac:dyDescent="0.25">
      <c r="B46" s="16" t="s">
        <v>55</v>
      </c>
      <c r="C46" s="16" t="s">
        <v>20</v>
      </c>
      <c r="D4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58</v>
      </c>
      <c r="E4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137</v>
      </c>
      <c r="F4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4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618</v>
      </c>
      <c r="H4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227</v>
      </c>
      <c r="I4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4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26</v>
      </c>
      <c r="K4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1088</v>
      </c>
      <c r="L4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0</v>
      </c>
      <c r="M4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0</v>
      </c>
      <c r="N4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46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1088</v>
      </c>
    </row>
    <row r="47" spans="2:15" ht="49.5" customHeight="1" x14ac:dyDescent="0.25">
      <c r="B47" s="16" t="s">
        <v>56</v>
      </c>
      <c r="C47" s="16" t="s">
        <v>20</v>
      </c>
      <c r="D4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205</v>
      </c>
      <c r="E4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266</v>
      </c>
      <c r="F4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4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868</v>
      </c>
      <c r="H4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546</v>
      </c>
      <c r="I4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17</v>
      </c>
      <c r="J4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28</v>
      </c>
      <c r="K4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384</v>
      </c>
      <c r="L4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3</v>
      </c>
      <c r="M4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4</v>
      </c>
      <c r="N4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47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388</v>
      </c>
    </row>
    <row r="48" spans="2:15" ht="49.5" customHeight="1" x14ac:dyDescent="0.25">
      <c r="B48" s="16" t="s">
        <v>57</v>
      </c>
      <c r="C48" s="16" t="s">
        <v>20</v>
      </c>
      <c r="D4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5</v>
      </c>
      <c r="E4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4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4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4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4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4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4872</v>
      </c>
      <c r="K4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4872</v>
      </c>
      <c r="L4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0</v>
      </c>
      <c r="M4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0</v>
      </c>
      <c r="N4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48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4872</v>
      </c>
    </row>
    <row r="49" spans="2:21" ht="49.5" customHeight="1" x14ac:dyDescent="0.25">
      <c r="B49" s="16" t="s">
        <v>58</v>
      </c>
      <c r="C49" s="16" t="s">
        <v>20</v>
      </c>
      <c r="D4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40</v>
      </c>
      <c r="E4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2</v>
      </c>
      <c r="F4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4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223</v>
      </c>
      <c r="H4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99</v>
      </c>
      <c r="I4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4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427</v>
      </c>
      <c r="K4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1665</v>
      </c>
      <c r="L4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</v>
      </c>
      <c r="M4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</v>
      </c>
      <c r="N49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49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1666</v>
      </c>
    </row>
    <row r="50" spans="2:21" ht="49.5" customHeight="1" x14ac:dyDescent="0.25">
      <c r="B50" s="16" t="s">
        <v>59</v>
      </c>
      <c r="C50" s="16" t="s">
        <v>20</v>
      </c>
      <c r="D5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153</v>
      </c>
      <c r="E5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179</v>
      </c>
      <c r="F5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5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828</v>
      </c>
      <c r="H5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958</v>
      </c>
      <c r="I5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33</v>
      </c>
      <c r="J5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2</v>
      </c>
      <c r="K5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2</v>
      </c>
      <c r="L5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</v>
      </c>
      <c r="M5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4</v>
      </c>
      <c r="N5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50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Row],[Crucerístas Beneficiados]]</f>
        <v>6</v>
      </c>
    </row>
    <row r="51" spans="2:21" ht="114.75" customHeight="1" x14ac:dyDescent="0.25">
      <c r="B51" s="13" t="s">
        <v>60</v>
      </c>
      <c r="C51" s="13"/>
      <c r="D51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780</v>
      </c>
      <c r="E51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341</v>
      </c>
      <c r="F51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51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2411</v>
      </c>
      <c r="H51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3295</v>
      </c>
      <c r="I51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53</v>
      </c>
      <c r="J51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2702</v>
      </c>
      <c r="K51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7545</v>
      </c>
      <c r="L51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2339</v>
      </c>
      <c r="M51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30480</v>
      </c>
      <c r="N51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51" s="14">
        <f t="shared" ref="O51" si="5">SUM(O52+O53+O54+O55+O56+O57+O58)</f>
        <v>38025</v>
      </c>
    </row>
    <row r="52" spans="2:21" ht="49.5" customHeight="1" x14ac:dyDescent="0.25">
      <c r="B52" s="16" t="s">
        <v>61</v>
      </c>
      <c r="C52" s="16" t="s">
        <v>20</v>
      </c>
      <c r="D5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79</v>
      </c>
      <c r="E5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10</v>
      </c>
      <c r="F5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5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593</v>
      </c>
      <c r="H5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636</v>
      </c>
      <c r="I5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38</v>
      </c>
      <c r="J5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30</v>
      </c>
      <c r="K5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201</v>
      </c>
      <c r="L5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230</v>
      </c>
      <c r="M5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6820</v>
      </c>
      <c r="N52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52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</f>
        <v>7021</v>
      </c>
    </row>
    <row r="53" spans="2:21" ht="49.5" customHeight="1" x14ac:dyDescent="0.25">
      <c r="B53" s="16" t="s">
        <v>62</v>
      </c>
      <c r="C53" s="16" t="s">
        <v>20</v>
      </c>
      <c r="D5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78</v>
      </c>
      <c r="E5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12</v>
      </c>
      <c r="F5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5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461</v>
      </c>
      <c r="H5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695</v>
      </c>
      <c r="I5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1</v>
      </c>
      <c r="J5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54</v>
      </c>
      <c r="K5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1893</v>
      </c>
      <c r="L5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881</v>
      </c>
      <c r="M5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5023</v>
      </c>
      <c r="N5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53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</f>
        <v>6916</v>
      </c>
      <c r="U53"/>
    </row>
    <row r="54" spans="2:21" ht="57" customHeight="1" x14ac:dyDescent="0.25">
      <c r="B54" s="16" t="s">
        <v>63</v>
      </c>
      <c r="C54" s="16" t="s">
        <v>20</v>
      </c>
      <c r="D5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160</v>
      </c>
      <c r="E5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5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5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301</v>
      </c>
      <c r="H5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314</v>
      </c>
      <c r="I5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5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86</v>
      </c>
      <c r="K5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894</v>
      </c>
      <c r="L5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140</v>
      </c>
      <c r="M5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13129</v>
      </c>
      <c r="N5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54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</f>
        <v>14023</v>
      </c>
      <c r="Q54" t="s">
        <v>64</v>
      </c>
      <c r="R54" s="25">
        <f>+D65</f>
        <v>7891</v>
      </c>
      <c r="U54"/>
    </row>
    <row r="55" spans="2:21" ht="64.5" customHeight="1" x14ac:dyDescent="0.25">
      <c r="B55" s="16" t="s">
        <v>65</v>
      </c>
      <c r="C55" s="16" t="s">
        <v>20</v>
      </c>
      <c r="D5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137</v>
      </c>
      <c r="E5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141</v>
      </c>
      <c r="F5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5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210</v>
      </c>
      <c r="H5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582</v>
      </c>
      <c r="I5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9</v>
      </c>
      <c r="J5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911</v>
      </c>
      <c r="K5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1933</v>
      </c>
      <c r="L5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288</v>
      </c>
      <c r="M5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539</v>
      </c>
      <c r="N55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55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</f>
        <v>2472</v>
      </c>
      <c r="Q55" t="s">
        <v>66</v>
      </c>
      <c r="R55" s="25">
        <f>+E65+G65+H65</f>
        <v>88623</v>
      </c>
      <c r="U55"/>
    </row>
    <row r="56" spans="2:21" ht="49.5" customHeight="1" x14ac:dyDescent="0.25">
      <c r="B56" s="16" t="s">
        <v>67</v>
      </c>
      <c r="C56" s="16" t="s">
        <v>20</v>
      </c>
      <c r="D5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7</v>
      </c>
      <c r="E5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5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5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5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5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5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1167</v>
      </c>
      <c r="K5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1167</v>
      </c>
      <c r="L5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0</v>
      </c>
      <c r="M5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0</v>
      </c>
      <c r="N56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56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</f>
        <v>1167</v>
      </c>
      <c r="Q56" t="s">
        <v>68</v>
      </c>
      <c r="R56" s="25">
        <f>+I65</f>
        <v>1041</v>
      </c>
      <c r="U56"/>
    </row>
    <row r="57" spans="2:21" ht="49.5" customHeight="1" x14ac:dyDescent="0.25">
      <c r="B57" s="16" t="s">
        <v>69</v>
      </c>
      <c r="C57" s="16" t="s">
        <v>20</v>
      </c>
      <c r="D5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299</v>
      </c>
      <c r="E5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164</v>
      </c>
      <c r="F5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5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697</v>
      </c>
      <c r="H5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910</v>
      </c>
      <c r="I5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5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432</v>
      </c>
      <c r="K5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1089</v>
      </c>
      <c r="L5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734</v>
      </c>
      <c r="M5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1669</v>
      </c>
      <c r="N57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57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</f>
        <v>2758</v>
      </c>
      <c r="Q57" t="s">
        <v>70</v>
      </c>
      <c r="R57" s="25">
        <f>+J65+L65</f>
        <v>183280</v>
      </c>
      <c r="U57"/>
    </row>
    <row r="58" spans="2:21" ht="49.5" customHeight="1" x14ac:dyDescent="0.25">
      <c r="B58" s="26" t="s">
        <v>71</v>
      </c>
      <c r="C58" s="26" t="s">
        <v>20</v>
      </c>
      <c r="D5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20</v>
      </c>
      <c r="E5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14</v>
      </c>
      <c r="F5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5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149</v>
      </c>
      <c r="H5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158</v>
      </c>
      <c r="I5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5</v>
      </c>
      <c r="J5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22</v>
      </c>
      <c r="K5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368</v>
      </c>
      <c r="L5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66</v>
      </c>
      <c r="M5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3300</v>
      </c>
      <c r="N58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58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</f>
        <v>3668</v>
      </c>
      <c r="P58" s="27"/>
      <c r="Q58" s="27"/>
      <c r="R58" s="27"/>
      <c r="U58"/>
    </row>
    <row r="59" spans="2:21" ht="123" x14ac:dyDescent="0.25">
      <c r="B59" s="13" t="s">
        <v>72</v>
      </c>
      <c r="C59" s="13"/>
      <c r="D59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215</v>
      </c>
      <c r="E59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59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59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402</v>
      </c>
      <c r="H59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720</v>
      </c>
      <c r="I59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1</v>
      </c>
      <c r="J59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7</v>
      </c>
      <c r="K59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10</v>
      </c>
      <c r="L59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42</v>
      </c>
      <c r="M59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228</v>
      </c>
      <c r="N59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59" s="14">
        <f t="shared" ref="O59" si="6">SUM(O60+O61)</f>
        <v>238</v>
      </c>
      <c r="U59"/>
    </row>
    <row r="60" spans="2:21" ht="49.5" customHeight="1" x14ac:dyDescent="0.25">
      <c r="B60" s="16" t="s">
        <v>73</v>
      </c>
      <c r="C60" s="16" t="s">
        <v>20</v>
      </c>
      <c r="D6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68</v>
      </c>
      <c r="E6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6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6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331</v>
      </c>
      <c r="H6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602</v>
      </c>
      <c r="I6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6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3</v>
      </c>
      <c r="K6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3</v>
      </c>
      <c r="L6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2</v>
      </c>
      <c r="M6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3</v>
      </c>
      <c r="N60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60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</f>
        <v>6</v>
      </c>
      <c r="U60"/>
    </row>
    <row r="61" spans="2:21" ht="49.5" customHeight="1" x14ac:dyDescent="0.25">
      <c r="B61" s="16" t="s">
        <v>74</v>
      </c>
      <c r="C61" s="28" t="s">
        <v>20</v>
      </c>
      <c r="D6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147</v>
      </c>
      <c r="E6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6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6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71</v>
      </c>
      <c r="H6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118</v>
      </c>
      <c r="I6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1</v>
      </c>
      <c r="J6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4</v>
      </c>
      <c r="K6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7</v>
      </c>
      <c r="L6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40</v>
      </c>
      <c r="M6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225</v>
      </c>
      <c r="N61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61" s="17">
        <f>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</f>
        <v>232</v>
      </c>
      <c r="U61"/>
    </row>
    <row r="62" spans="2:21" ht="112.5" customHeight="1" x14ac:dyDescent="0.25">
      <c r="B62" s="13" t="s">
        <v>75</v>
      </c>
      <c r="C62" s="13"/>
      <c r="D6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234</v>
      </c>
      <c r="E6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6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6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6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6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3</v>
      </c>
      <c r="J6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19</v>
      </c>
      <c r="K6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43</v>
      </c>
      <c r="L6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615</v>
      </c>
      <c r="M6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3399</v>
      </c>
      <c r="N62" s="14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62" s="14">
        <f>SUM(O63+O64)</f>
        <v>3442</v>
      </c>
      <c r="U62"/>
    </row>
    <row r="63" spans="2:21" ht="49.5" customHeight="1" x14ac:dyDescent="0.25">
      <c r="B63" s="16" t="s">
        <v>76</v>
      </c>
      <c r="C63" s="16" t="s">
        <v>20</v>
      </c>
      <c r="D6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101</v>
      </c>
      <c r="E6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6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6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6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6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0</v>
      </c>
      <c r="J6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15</v>
      </c>
      <c r="K6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35</v>
      </c>
      <c r="L6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510</v>
      </c>
      <c r="M6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1776</v>
      </c>
      <c r="N63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63" s="17">
        <f>SUM(Tabla334567810111214131516181920212322242627252829303132333536373839404142434445464748495051525354555657585960616263646566676869707172737475767778798182838485868788899091929394959698991001011021031041051061081091101111131121141151161171181201211221231183[[#This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Asistencias]])</f>
        <v>1811</v>
      </c>
      <c r="U63"/>
    </row>
    <row r="64" spans="2:21" ht="49.5" customHeight="1" x14ac:dyDescent="0.25">
      <c r="B64" s="16" t="s">
        <v>77</v>
      </c>
      <c r="C64" s="16" t="s">
        <v>20</v>
      </c>
      <c r="D6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Preventivos]]+[2]!Tabla334567810111214131516181920212322242627252829303132333536373839404142434445464748495051525354555657585960616263646566676869707172737475767778798182838485868788899091929394959698991001011021031041051061081091101111131121141151161171181201211221231152[[#This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Preventivos]]+[2]!Tabla334567810111214131516181920212322242627252829303132333536373839404142434445464748495051525354555657585960616263646566676869707172737475767778798182838485868788899091929394959698991001011021031041051061081091101111131121141151161171181201211221231153[[#This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Preventivos]]+[2]!Tabla334567810111214131516181920212322242627252829303132333536373839404142434445464748495051525354555657585960616263646566676869707172737475767778798182838485868788899091929394959698991001011021031041051061081091101111131121141151161171181201211221231174[[#This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Preventivos]]+[2]!Tabla334567810111214131516181920212322242627252829303132333536373839404142434445464748495051525354555657585960616263646566676869707172737475767778798182838485868788899091929394959698991001011021031041051061081091101111131121141151161171181201211221231155[[#This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Preventivos]]+[2]!Tabla334567810111214131516181920212322242627252829303132333536373839404142434445464748495051525354555657585960616263646566676869707172737475767778798182838485868788899091929394959698991001011021031041051061081091101111131121141151161171181201211221231156[[#This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Preventivos]]+[2]!Tabla334567810111214131516181920212322242627252829303132333536373839404142434445464748495051525354555657585960616263646566676869707172737475767778798182838485868788899091929394959698991001011021031041051061081091101111131121141151161171181201211221231157[[#This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Preventivos]]+[2]!Tabla334567810111214131516181920212322242627252829303132333536373839404142434445464748495051525354555657585960616263646566676869707172737475767778798182838485868788899091929394959698991001011021031041051061081091101111131121141151161171181201211221231158[[#This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Preventivos]]+[2]!Tabla334567810111214131516181920212322242627252829303132333536373839404142434445464748495051525354555657585960616263646566676869707172737475767778798182838485868788899091929394959698991001011021031041051061081091101111131121141151161171181201211221231159[[#This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Preventivos]]+[2]!Tabla334567810111214131516181920212322242627252829303132333536373839404142434445464748495051525354555657585960616263646566676869707172737475767778798182838485868788899091929394959698991001011021031041051061081091101111131121141151161171181201211221231160[[#This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Preventivos]]+[2]!Tabla334567810111214131516181920212322242627252829303132333536373839404142434445464748495051525354555657585960616263646566676869707172737475767778798182838485868788899091929394959698991001011021031041051061081091101111131121141151161171181201211221231161[[#This Row],[Patrullajes Preventivos]]+[2]!Tabla334567810111214131516181920212322242627252829303132333536373839404142434445464748495051525354555657585960616263646566676869707172737475767778798182838485868788899091929394959698991001011021031041051061081091101111131121141151161171181201211221231162[[#This Row],[Patrullajes Preventivos]])</f>
        <v>133</v>
      </c>
      <c r="E6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Depuradas]])</f>
        <v>0</v>
      </c>
      <c r="F6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Row],[Motocicletas Retenidas]]+[2]!Tabla334567810111214131516181920212322242627252829303132333536373839404142434445464748495051525354555657585960616263646566676869707172737475767778798182838485868788899091929394959698991001011021031041051061081091101111131121141151161171181201211221231162[[#This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Row],[Motocicletas Retenidas]])</f>
        <v>0</v>
      </c>
      <c r="G6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Depurados]]+[2]!Tabla334567810111214131516181920212322242627252829303132333536373839404142434445464748495051525354555657585960616263646566676869707172737475767778798182838485868788899091929394959698991001011021031041051061081091101111131121141151161171181201211221231152[[#This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Depurados]]+[2]!Tabla334567810111214131516181920212322242627252829303132333536373839404142434445464748495051525354555657585960616263646566676869707172737475767778798182838485868788899091929394959698991001011021031041051061081091101111131121141151161171181201211221231153[[#This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Depurados]]+[2]!Tabla334567810111214131516181920212322242627252829303132333536373839404142434445464748495051525354555657585960616263646566676869707172737475767778798182838485868788899091929394959698991001011021031041051061081091101111131121141151161171181201211221231174[[#This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Depurados]]+[2]!Tabla334567810111214131516181920212322242627252829303132333536373839404142434445464748495051525354555657585960616263646566676869707172737475767778798182838485868788899091929394959698991001011021031041051061081091101111131121141151161171181201211221231155[[#This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Depurados]]+[2]!Tabla334567810111214131516181920212322242627252829303132333536373839404142434445464748495051525354555657585960616263646566676869707172737475767778798182838485868788899091929394959698991001011021031041051061081091101111131121141151161171181201211221231156[[#This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Depurados]]+[2]!Tabla334567810111214131516181920212322242627252829303132333536373839404142434445464748495051525354555657585960616263646566676869707172737475767778798182838485868788899091929394959698991001011021031041051061081091101111131121141151161171181201211221231157[[#This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Depurados]]+[2]!Tabla334567810111214131516181920212322242627252829303132333536373839404142434445464748495051525354555657585960616263646566676869707172737475767778798182838485868788899091929394959698991001011021031041051061081091101111131121141151161171181201211221231158[[#This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Depurados]]+[2]!Tabla334567810111214131516181920212322242627252829303132333536373839404142434445464748495051525354555657585960616263646566676869707172737475767778798182838485868788899091929394959698991001011021031041051061081091101111131121141151161171181201211221231159[[#This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Depurados]]+[2]!Tabla334567810111214131516181920212322242627252829303132333536373839404142434445464748495051525354555657585960616263646566676869707172737475767778798182838485868788899091929394959698991001011021031041051061081091101111131121141151161171181201211221231160[[#This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Depurados]]+[2]!Tabla334567810111214131516181920212322242627252829303132333536373839404142434445464748495051525354555657585960616263646566676869707172737475767778798182838485868788899091929394959698991001011021031041051061081091101111131121141151161171181201211221231161[[#This Row],[Vehículos Depurados]]+[2]!Tabla334567810111214131516181920212322242627252829303132333536373839404142434445464748495051525354555657585960616263646566676869707172737475767778798182838485868788899091929394959698991001011021031041051061081091101111131121141151161171181201211221231162[[#This Row],[Vehículos Depurados]])</f>
        <v>0</v>
      </c>
      <c r="H6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Depuradas]]+[2]!Tabla334567810111214131516181920212322242627252829303132333536373839404142434445464748495051525354555657585960616263646566676869707172737475767778798182838485868788899091929394959698991001011021031041051061081091101111131121141151161171181201211221231162[[#This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Depuradas]])</f>
        <v>0</v>
      </c>
      <c r="I6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Detenidas]]+[2]!Tabla334567810111214131516181920212322242627252829303132333536373839404142434445464748495051525354555657585960616263646566676869707172737475767778798182838485868788899091929394959698991001011021031041051061081091101111131121141151161171181201211221231152[[#This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Detenidas]]+[2]!Tabla334567810111214131516181920212322242627252829303132333536373839404142434445464748495051525354555657585960616263646566676869707172737475767778798182838485868788899091929394959698991001011021031041051061081091101111131121141151161171181201211221231153[[#This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Detenidas]]+[2]!Tabla334567810111214131516181920212322242627252829303132333536373839404142434445464748495051525354555657585960616263646566676869707172737475767778798182838485868788899091929394959698991001011021031041051061081091101111131121141151161171181201211221231174[[#This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Detenidas]]+[2]!Tabla334567810111214131516181920212322242627252829303132333536373839404142434445464748495051525354555657585960616263646566676869707172737475767778798182838485868788899091929394959698991001011021031041051061081091101111131121141151161171181201211221231155[[#This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Detenidas]]+[2]!Tabla334567810111214131516181920212322242627252829303132333536373839404142434445464748495051525354555657585960616263646566676869707172737475767778798182838485868788899091929394959698991001011021031041051061081091101111131121141151161171181201211221231156[[#This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Detenidas]]+[2]!Tabla334567810111214131516181920212322242627252829303132333536373839404142434445464748495051525354555657585960616263646566676869707172737475767778798182838485868788899091929394959698991001011021031041051061081091101111131121141151161171181201211221231157[[#This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Detenidas]]+[2]!Tabla334567810111214131516181920212322242627252829303132333536373839404142434445464748495051525354555657585960616263646566676869707172737475767778798182838485868788899091929394959698991001011021031041051061081091101111131121141151161171181201211221231158[[#This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Detenidas]]+[2]!Tabla334567810111214131516181920212322242627252829303132333536373839404142434445464748495051525354555657585960616263646566676869707172737475767778798182838485868788899091929394959698991001011021031041051061081091101111131121141151161171181201211221231159[[#This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Detenidas]]+[2]!Tabla334567810111214131516181920212322242627252829303132333536373839404142434445464748495051525354555657585960616263646566676869707172737475767778798182838485868788899091929394959698991001011021031041051061081091101111131121141151161171181201211221231160[[#This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Detenidas]]+[2]!Tabla334567810111214131516181920212322242627252829303132333536373839404142434445464748495051525354555657585960616263646566676869707172737475767778798182838485868788899091929394959698991001011021031041051061081091101111131121141151161171181201211221231161[[#This Row],[Personas Detenidas]]+[2]!Tabla334567810111214131516181920212322242627252829303132333536373839404142434445464748495051525354555657585960616263646566676869707172737475767778798182838485868788899091929394959698991001011021031041051061081091101111131121141151161171181201211221231162[[#This Row],[Personas Detenidas]])</f>
        <v>3</v>
      </c>
      <c r="J6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Extranjeros]]+[2]!Tabla334567810111214131516181920212322242627252829303132333536373839404142434445464748495051525354555657585960616263646566676869707172737475767778798182838485868788899091929394959698991001011021031041051061081091101111131121141151161171181201211221231162[[#This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Extranjeros]])</f>
        <v>4</v>
      </c>
      <c r="K6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Row],[Extranjeros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Row],[Extranjeros Beneficiados en Asistencias]])</f>
        <v>8</v>
      </c>
      <c r="L6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Dominicanos]]+[2]!Tabla334567810111214131516181920212322242627252829303132333536373839404142434445464748495051525354555657585960616263646566676869707172737475767778798182838485868788899091929394959698991001011021031041051061081091101111131121141151161171181201211221231152[[#This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Dominicanos]]+[2]!Tabla334567810111214131516181920212322242627252829303132333536373839404142434445464748495051525354555657585960616263646566676869707172737475767778798182838485868788899091929394959698991001011021031041051061081091101111131121141151161171181201211221231153[[#This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Dominicanos]]+[2]!Tabla334567810111214131516181920212322242627252829303132333536373839404142434445464748495051525354555657585960616263646566676869707172737475767778798182838485868788899091929394959698991001011021031041051061081091101111131121141151161171181201211221231174[[#This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Dominicanos]]+[2]!Tabla334567810111214131516181920212322242627252829303132333536373839404142434445464748495051525354555657585960616263646566676869707172737475767778798182838485868788899091929394959698991001011021031041051061081091101111131121141151161171181201211221231155[[#This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Dominicanos]]+[2]!Tabla334567810111214131516181920212322242627252829303132333536373839404142434445464748495051525354555657585960616263646566676869707172737475767778798182838485868788899091929394959698991001011021031041051061081091101111131121141151161171181201211221231156[[#This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Dominicanos]]+[2]!Tabla334567810111214131516181920212322242627252829303132333536373839404142434445464748495051525354555657585960616263646566676869707172737475767778798182838485868788899091929394959698991001011021031041051061081091101111131121141151161171181201211221231157[[#This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Dominicanos]]+[2]!Tabla334567810111214131516181920212322242627252829303132333536373839404142434445464748495051525354555657585960616263646566676869707172737475767778798182838485868788899091929394959698991001011021031041051061081091101111131121141151161171181201211221231158[[#This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Dominicanos]]+[2]!Tabla334567810111214131516181920212322242627252829303132333536373839404142434445464748495051525354555657585960616263646566676869707172737475767778798182838485868788899091929394959698991001011021031041051061081091101111131121141151161171181201211221231159[[#This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Dominicanos]]+[2]!Tabla334567810111214131516181920212322242627252829303132333536373839404142434445464748495051525354555657585960616263646566676869707172737475767778798182838485868788899091929394959698991001011021031041051061081091101111131121141151161171181201211221231160[[#This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Dominicanos]]+[2]!Tabla334567810111214131516181920212322242627252829303132333536373839404142434445464748495051525354555657585960616263646566676869707172737475767778798182838485868788899091929394959698991001011021031041051061081091101111131121141151161171181201211221231161[[#This Row],[Cantidad de Asistencia Brindada a Dominicanos]]+[2]!Tabla334567810111214131516181920212322242627252829303132333536373839404142434445464748495051525354555657585960616263646566676869707172737475767778798182838485868788899091929394959698991001011021031041051061081091101111131121141151161171181201211221231162[[#This Row],[Cantidad de Asistencia Brindada a Dominicanos]])</f>
        <v>105</v>
      </c>
      <c r="M6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Asistencias]]+[2]!Tabla334567810111214131516181920212322242627252829303132333536373839404142434445464748495051525354555657585960616263646566676869707172737475767778798182838485868788899091929394959698991001011021031041051061081091101111131121141151161171181201211221231152[[#This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Asistencias]]+[2]!Tabla334567810111214131516181920212322242627252829303132333536373839404142434445464748495051525354555657585960616263646566676869707172737475767778798182838485868788899091929394959698991001011021031041051061081091101111131121141151161171181201211221231153[[#This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Asistencias]]+[2]!Tabla334567810111214131516181920212322242627252829303132333536373839404142434445464748495051525354555657585960616263646566676869707172737475767778798182838485868788899091929394959698991001011021031041051061081091101111131121141151161171181201211221231174[[#This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Asistencias]]+[2]!Tabla334567810111214131516181920212322242627252829303132333536373839404142434445464748495051525354555657585960616263646566676869707172737475767778798182838485868788899091929394959698991001011021031041051061081091101111131121141151161171181201211221231155[[#This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Asistencias]]+[2]!Tabla334567810111214131516181920212322242627252829303132333536373839404142434445464748495051525354555657585960616263646566676869707172737475767778798182838485868788899091929394959698991001011021031041051061081091101111131121141151161171181201211221231156[[#This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Asistencias]]+[2]!Tabla334567810111214131516181920212322242627252829303132333536373839404142434445464748495051525354555657585960616263646566676869707172737475767778798182838485868788899091929394959698991001011021031041051061081091101111131121141151161171181201211221231157[[#This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Asistencias]]+[2]!Tabla334567810111214131516181920212322242627252829303132333536373839404142434445464748495051525354555657585960616263646566676869707172737475767778798182838485868788899091929394959698991001011021031041051061081091101111131121141151161171181201211221231158[[#This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Asistencias]]+[2]!Tabla334567810111214131516181920212322242627252829303132333536373839404142434445464748495051525354555657585960616263646566676869707172737475767778798182838485868788899091929394959698991001011021031041051061081091101111131121141151161171181201211221231159[[#This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Asistencias]]+[2]!Tabla334567810111214131516181920212322242627252829303132333536373839404142434445464748495051525354555657585960616263646566676869707172737475767778798182838485868788899091929394959698991001011021031041051061081091101111131121141151161171181201211221231160[[#This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Asistencias]]+[2]!Tabla334567810111214131516181920212322242627252829303132333536373839404142434445464748495051525354555657585960616263646566676869707172737475767778798182838485868788899091929394959698991001011021031041051061081091101111131121141151161171181201211221231161[[#This Row],[Dominicanos Beneficiados en Asistencias]]+[2]!Tabla334567810111214131516181920212322242627252829303132333536373839404142434445464748495051525354555657585960616263646566676869707172737475767778798182838485868788899091929394959698991001011021031041051061081091101111131121141151161171181201211221231162[[#This Row],[Dominicanos Beneficiados en Asistencias]])</f>
        <v>1623</v>
      </c>
      <c r="N64" s="17">
        <f>SUM([2]!Tabla334567810111214131516181920212322242627252829303132333536373839404142434445464748495051525354555657585960616263646566676869707172737475767778798182838485868788899091929394959698991001011021031041051061081091101111131121141151161171181201211221231154[[#This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334567810111214131516181920212322242627252829303132333536373839404142434445464748495051525354555657585960616263646566676869707172737475767778798182838485868788899091929394959698991001011021031041051061081091101111131121141151161171181201211221231152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334567810111214131516181920212322242627252829303132333536373839404142434445464748495051525354555657585960616263646566676869707172737475767778798182838485868788899091929394959698991001011021031041051061081091101111131121141151161171181201211221231153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334567810111214131516181920212322242627252829303132333536373839404142434445464748495051525354555657585960616263646566676869707172737475767778798182838485868788899091929394959698991001011021031041051061081091101111131121141151161171181201211221231174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334567810111214131516181920212322242627252829303132333536373839404142434445464748495051525354555657585960616263646566676869707172737475767778798182838485868788899091929394959698991001011021031041051061081091101111131121141151161171181201211221231155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334567810111214131516181920212322242627252829303132333536373839404142434445464748495051525354555657585960616263646566676869707172737475767778798182838485868788899091929394959698991001011021031041051061081091101111131121141151161171181201211221231156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334567810111214131516181920212322242627252829303132333536373839404142434445464748495051525354555657585960616263646566676869707172737475767778798182838485868788899091929394959698991001011021031041051061081091101111131121141151161171181201211221231157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334567810111214131516181920212322242627252829303132333536373839404142434445464748495051525354555657585960616263646566676869707172737475767778798182838485868788899091929394959698991001011021031041051061081091101111131121141151161171181201211221231158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334567810111214131516181920212322242627252829303132333536373839404142434445464748495051525354555657585960616263646566676869707172737475767778798182838485868788899091929394959698991001011021031041051061081091101111131121141151161171181201211221231159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334567810111214131516181920212322242627252829303132333536373839404142434445464748495051525354555657585960616263646566676869707172737475767778798182838485868788899091929394959698991001011021031041051061081091101111131121141151161171181201211221231160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334567810111214131516181920212322242627252829303132333536373839404142434445464748495051525354555657585960616263646566676869707172737475767778798182838485868788899091929394959698991001011021031041051061081091101111131121141151161171181201211221231161[[#This Row],[Crucerístas Beneficiados]]+[2]!Tabla334567810111214131516181920212322242627252829303132333536373839404142434445464748495051525354555657585960616263646566676869707172737475767778798182838485868788899091929394959698991001011021031041051061081091101111131121141151161171181201211221231162[[#This Row],[Crucerístas Beneficiados]])</f>
        <v>0</v>
      </c>
      <c r="O64" s="17">
        <f>SUM(Tabla334567810111214131516181920212322242627252829303132333536373839404142434445464748495051525354555657585960616263646566676869707172737475767778798182838485868788899091929394959698991001011021031041051061081091101111131121141151161171181201211221231183[[#This Row],[Dominicanos Beneficiados en Asistencias]]+Tabla334567810111214131516181920212322242627252829303132333536373839404142434445464748495051525354555657585960616263646566676869707172737475767778798182838485868788899091929394959698991001011021031041051061081091101111131121141151161171181201211221231183[[#This Row],[Extranjeros Beneficiados en Asistencias]])</f>
        <v>1631</v>
      </c>
      <c r="U64"/>
    </row>
    <row r="65" spans="2:21" ht="61.5" x14ac:dyDescent="0.25">
      <c r="B65" s="29" t="s">
        <v>78</v>
      </c>
      <c r="C65" s="29"/>
      <c r="D65" s="30">
        <f>SUM(D12+D17+D22+D34+D44+D51+D59+D62)</f>
        <v>7891</v>
      </c>
      <c r="E65" s="30">
        <f>SUM(E12+E17+E22+E34+E44+E51+E59+E62)</f>
        <v>6607</v>
      </c>
      <c r="F65" s="30">
        <f t="shared" ref="F65:N65" si="7">SUM(F12+F17+F22+F34+F44+F51+F59+F62)</f>
        <v>25</v>
      </c>
      <c r="G65" s="30">
        <f>SUM(G12+G17+G22+G34+G44+G51+G59+G62)</f>
        <v>43483</v>
      </c>
      <c r="H65" s="30">
        <f>SUM(H12+H17+H22+H34+H44+H51+H59+H62)</f>
        <v>38533</v>
      </c>
      <c r="I65" s="30">
        <f t="shared" si="7"/>
        <v>1041</v>
      </c>
      <c r="J65" s="30">
        <f>SUM(J12+J17+J22+J34+J44+J51+J59+J62)</f>
        <v>117158</v>
      </c>
      <c r="K65" s="30">
        <f>SUM(K12+K17+K22+K34+K44+K51+K59+K62)</f>
        <v>328821</v>
      </c>
      <c r="L65" s="30">
        <f t="shared" si="7"/>
        <v>66122</v>
      </c>
      <c r="M65" s="30">
        <f t="shared" si="7"/>
        <v>195547</v>
      </c>
      <c r="N65" s="30">
        <f t="shared" si="7"/>
        <v>71480</v>
      </c>
      <c r="O65" s="30">
        <f>SUM(O12+O17+O22+O34+O44+O51+O59+O62)</f>
        <v>595848</v>
      </c>
      <c r="U65"/>
    </row>
    <row r="66" spans="2:21" ht="18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U66"/>
    </row>
    <row r="67" spans="2:21" ht="81.95" customHeight="1" x14ac:dyDescent="0.25">
      <c r="B67" s="59" t="s">
        <v>83</v>
      </c>
      <c r="C67" s="59"/>
      <c r="D67" s="59"/>
      <c r="E67" s="59"/>
      <c r="F67" s="59"/>
      <c r="G67" s="59"/>
      <c r="H67" s="59"/>
      <c r="I67" s="59"/>
      <c r="J67" s="32"/>
      <c r="K67" s="32"/>
      <c r="L67" s="32"/>
      <c r="M67" s="32"/>
      <c r="N67" s="32"/>
      <c r="O67" s="32"/>
      <c r="U67"/>
    </row>
    <row r="68" spans="2:21" ht="81.95" customHeight="1" x14ac:dyDescent="1.2">
      <c r="B68" s="59" t="str">
        <f>CONCATENATE(D11,", ",D65)</f>
        <v>Patrullajes Preventivos, 7891</v>
      </c>
      <c r="C68" s="59"/>
      <c r="D68" s="59"/>
      <c r="E68" s="59"/>
      <c r="F68" s="59"/>
      <c r="G68" s="59"/>
      <c r="H68" s="59"/>
      <c r="I68" s="59"/>
      <c r="J68" s="33"/>
      <c r="K68" s="33"/>
      <c r="L68" s="33"/>
      <c r="M68" s="33"/>
      <c r="N68" s="33"/>
      <c r="O68" s="33"/>
      <c r="U68"/>
    </row>
    <row r="69" spans="2:21" ht="81.95" customHeight="1" x14ac:dyDescent="1.2">
      <c r="B69" s="59" t="str">
        <f>CONCATENATE(E11,", ",E65)</f>
        <v>Motocicletas Depuradas, 6607</v>
      </c>
      <c r="C69" s="59"/>
      <c r="D69" s="59"/>
      <c r="E69" s="59"/>
      <c r="F69" s="59"/>
      <c r="G69" s="59"/>
      <c r="H69" s="59"/>
      <c r="I69" s="59"/>
      <c r="J69" s="33"/>
      <c r="K69" s="33"/>
      <c r="L69" s="33"/>
      <c r="M69" s="33"/>
      <c r="N69" s="33"/>
      <c r="O69" s="33"/>
      <c r="U69"/>
    </row>
    <row r="70" spans="2:21" ht="81.95" customHeight="1" x14ac:dyDescent="0.25">
      <c r="B70" s="59" t="str">
        <f>CONCATENATE(F11,", ",F65)</f>
        <v>Motocicletas Retenidas, 25</v>
      </c>
      <c r="C70" s="59"/>
      <c r="D70" s="59"/>
      <c r="E70" s="59"/>
      <c r="F70" s="59"/>
      <c r="G70" s="59"/>
      <c r="H70" s="59"/>
      <c r="I70" s="59"/>
      <c r="J70" s="32"/>
      <c r="K70" s="32"/>
      <c r="L70" s="32"/>
      <c r="M70" s="32"/>
      <c r="N70" s="32"/>
      <c r="O70" s="32"/>
      <c r="U70" s="34"/>
    </row>
    <row r="71" spans="2:21" ht="81.95" customHeight="1" x14ac:dyDescent="1.2">
      <c r="B71" s="59" t="str">
        <f>CONCATENATE(G11,", ",G65)</f>
        <v>Vehículos Depurados, 43483</v>
      </c>
      <c r="C71" s="59"/>
      <c r="D71" s="59"/>
      <c r="E71" s="59"/>
      <c r="F71" s="59"/>
      <c r="G71" s="59"/>
      <c r="H71" s="59"/>
      <c r="I71" s="59"/>
      <c r="J71" s="33"/>
      <c r="K71" s="33"/>
      <c r="L71" s="33"/>
      <c r="M71" s="33"/>
      <c r="N71" s="33"/>
      <c r="O71" s="33"/>
      <c r="U71" s="35"/>
    </row>
    <row r="72" spans="2:21" ht="81.95" customHeight="1" x14ac:dyDescent="1.2">
      <c r="B72" s="59" t="str">
        <f>CONCATENATE(H11,", ",H65)</f>
        <v>Personas Depuradas, 38533</v>
      </c>
      <c r="C72" s="59"/>
      <c r="D72" s="59"/>
      <c r="E72" s="59"/>
      <c r="F72" s="59"/>
      <c r="G72" s="59"/>
      <c r="H72" s="59"/>
      <c r="I72" s="59"/>
      <c r="J72" s="33"/>
      <c r="K72" s="33"/>
      <c r="L72" s="33"/>
      <c r="M72" s="33"/>
      <c r="N72" s="33"/>
      <c r="O72" s="33"/>
      <c r="U72" s="34"/>
    </row>
    <row r="73" spans="2:21" ht="81.95" customHeight="1" x14ac:dyDescent="0.25">
      <c r="B73" s="59" t="str">
        <f>CONCATENATE(I11,", ",I65)</f>
        <v>Personas Detenidas, 1041</v>
      </c>
      <c r="C73" s="59"/>
      <c r="D73" s="59"/>
      <c r="E73" s="59"/>
      <c r="F73" s="59"/>
      <c r="G73" s="59"/>
      <c r="H73" s="59"/>
      <c r="I73" s="59"/>
      <c r="J73" s="32"/>
      <c r="K73" s="32"/>
      <c r="L73" s="32"/>
      <c r="M73" s="32"/>
      <c r="N73" s="32"/>
      <c r="O73" s="32"/>
      <c r="U73" s="34"/>
    </row>
    <row r="74" spans="2:21" ht="81.95" customHeight="1" x14ac:dyDescent="0.25">
      <c r="B74" s="59" t="str">
        <f>CONCATENATE(J11,", ",J65)</f>
        <v>Cantidad de Asistencia Brindada a Extranjeros, 117158</v>
      </c>
      <c r="C74" s="59"/>
      <c r="D74" s="59"/>
      <c r="E74" s="59"/>
      <c r="F74" s="59"/>
      <c r="G74" s="59"/>
      <c r="H74" s="59"/>
      <c r="I74" s="59"/>
      <c r="J74" s="32"/>
      <c r="K74" s="32"/>
      <c r="L74" s="32"/>
      <c r="M74" s="32"/>
      <c r="N74" s="32"/>
      <c r="O74" s="32"/>
      <c r="U74" s="35"/>
    </row>
    <row r="75" spans="2:21" ht="81.95" customHeight="1" x14ac:dyDescent="0.25">
      <c r="B75" s="59" t="str">
        <f>CONCATENATE(K11,", ",K65)</f>
        <v>Extranjeros Beneficiados en Asistencias, 328821</v>
      </c>
      <c r="C75" s="59"/>
      <c r="D75" s="59"/>
      <c r="E75" s="59"/>
      <c r="F75" s="59"/>
      <c r="G75" s="59"/>
      <c r="H75" s="59"/>
      <c r="I75" s="59"/>
      <c r="J75" s="32"/>
      <c r="K75" s="32"/>
      <c r="L75" s="32"/>
      <c r="M75" s="32"/>
      <c r="N75" s="32"/>
      <c r="O75" s="32"/>
      <c r="U75" s="34"/>
    </row>
    <row r="76" spans="2:21" ht="81.95" customHeight="1" x14ac:dyDescent="0.25">
      <c r="B76" s="59" t="str">
        <f>CONCATENATE(L11,", ",L65)</f>
        <v>Cantidad de Asistencia Brindada a Dominicanos, 66122</v>
      </c>
      <c r="C76" s="59"/>
      <c r="D76" s="59"/>
      <c r="E76" s="59"/>
      <c r="F76" s="59"/>
      <c r="G76" s="59"/>
      <c r="H76" s="59"/>
      <c r="I76" s="59"/>
      <c r="J76" s="32"/>
      <c r="K76" s="32"/>
      <c r="L76" s="32"/>
      <c r="M76" s="32"/>
      <c r="N76" s="32"/>
      <c r="O76" s="32"/>
      <c r="U76" s="34"/>
    </row>
    <row r="77" spans="2:21" ht="81.95" customHeight="1" x14ac:dyDescent="1.2">
      <c r="B77" s="59" t="str">
        <f>CONCATENATE(M11,", ",M65)</f>
        <v>Dominicanos Beneficiados en Asistencias, 195547</v>
      </c>
      <c r="C77" s="59"/>
      <c r="D77" s="59"/>
      <c r="E77" s="59"/>
      <c r="F77" s="59"/>
      <c r="G77" s="59"/>
      <c r="H77" s="59"/>
      <c r="I77" s="59"/>
      <c r="J77" s="33"/>
      <c r="K77" s="33"/>
      <c r="L77" s="33"/>
      <c r="M77" s="33"/>
      <c r="N77" s="33"/>
      <c r="O77" s="33"/>
      <c r="U77" s="35"/>
    </row>
    <row r="78" spans="2:21" ht="81.95" customHeight="1" x14ac:dyDescent="1.2">
      <c r="B78" s="59" t="str">
        <f>CONCATENATE(N11,", ",N65)</f>
        <v>Crucerístas Beneficiados, 71480</v>
      </c>
      <c r="C78" s="59"/>
      <c r="D78" s="59"/>
      <c r="E78" s="59"/>
      <c r="F78" s="59"/>
      <c r="G78" s="59"/>
      <c r="H78" s="59"/>
      <c r="I78" s="59"/>
      <c r="J78" s="33"/>
      <c r="K78" s="33"/>
      <c r="L78" s="33"/>
      <c r="M78" s="33"/>
      <c r="N78" s="33"/>
      <c r="O78" s="33"/>
      <c r="U78" s="35"/>
    </row>
    <row r="79" spans="2:21" ht="81.95" customHeight="1" x14ac:dyDescent="0.25">
      <c r="B79" s="59" t="str">
        <f>CONCATENATE(O11,", ",O65)</f>
        <v>Total de Turístas Beneficiados, 595848</v>
      </c>
      <c r="C79" s="59"/>
      <c r="D79" s="59"/>
      <c r="E79" s="59"/>
      <c r="F79" s="59"/>
      <c r="G79" s="59"/>
      <c r="H79" s="59"/>
      <c r="I79" s="59"/>
      <c r="J79" s="32"/>
      <c r="K79" s="32"/>
      <c r="L79" s="32"/>
      <c r="M79" s="32"/>
      <c r="N79" s="32"/>
      <c r="O79" s="32"/>
      <c r="U79" s="35"/>
    </row>
    <row r="80" spans="2:21" ht="18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U80"/>
    </row>
    <row r="81" spans="2:21" ht="197.65" customHeight="1" x14ac:dyDescent="0.25">
      <c r="B81" s="66" t="s">
        <v>79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U81" s="35"/>
    </row>
    <row r="82" spans="2:21" ht="197.65" customHeight="1" x14ac:dyDescent="0.2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U82" s="35"/>
    </row>
    <row r="83" spans="2:21" ht="197.65" customHeight="1" x14ac:dyDescent="0.2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U83" s="35"/>
    </row>
    <row r="84" spans="2:21" ht="197.65" customHeight="1" x14ac:dyDescent="0.2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U84" s="35"/>
    </row>
    <row r="85" spans="2:21" ht="197.65" customHeight="1" x14ac:dyDescent="0.2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U85" s="35"/>
    </row>
    <row r="86" spans="2:21" ht="197.65" customHeight="1" x14ac:dyDescent="0.2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U86" s="35"/>
    </row>
    <row r="87" spans="2:21" ht="197.45" customHeight="1" x14ac:dyDescent="0.2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U87" s="35"/>
    </row>
    <row r="88" spans="2:21" ht="197.45" customHeight="1" x14ac:dyDescent="0.2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U88" s="35"/>
    </row>
    <row r="89" spans="2:21" ht="197.45" customHeight="1" x14ac:dyDescent="0.2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U89" s="35"/>
    </row>
    <row r="90" spans="2:21" ht="197.45" customHeight="1" x14ac:dyDescent="0.2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U90" s="35"/>
    </row>
    <row r="91" spans="2:21" ht="197.45" customHeight="1" x14ac:dyDescent="0.2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U91" s="35"/>
    </row>
    <row r="92" spans="2:21" ht="197.45" customHeight="1" x14ac:dyDescent="0.2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U92" s="35"/>
    </row>
    <row r="93" spans="2:21" ht="197.45" customHeight="1" x14ac:dyDescent="0.2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U93" s="35"/>
    </row>
    <row r="94" spans="2:21" ht="197.45" customHeight="1" x14ac:dyDescent="0.2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U94" s="35"/>
    </row>
    <row r="95" spans="2:21" ht="197.45" customHeight="1" x14ac:dyDescent="0.2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U95" s="35"/>
    </row>
    <row r="96" spans="2:21" ht="197.45" customHeight="1" x14ac:dyDescent="0.2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U96" s="35"/>
    </row>
    <row r="97" spans="2:37" ht="197.45" customHeight="1" x14ac:dyDescent="0.2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U97" s="35"/>
    </row>
    <row r="98" spans="2:37" ht="409.5" customHeight="1" x14ac:dyDescent="0.2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U98" s="35"/>
    </row>
    <row r="99" spans="2:37" ht="197.65" customHeight="1" x14ac:dyDescent="0.25"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U99" s="35"/>
    </row>
    <row r="100" spans="2:37" s="37" customFormat="1" ht="138" customHeight="1" x14ac:dyDescent="1.1499999999999999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U100" s="35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2:37" s="37" customFormat="1" ht="42" hidden="1" customHeight="1" x14ac:dyDescent="1.1499999999999999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U101" s="38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2:37" s="40" customFormat="1" ht="409.5" customHeight="1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U102" s="34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2:37" s="37" customFormat="1" ht="90" x14ac:dyDescent="1.1499999999999999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U103" s="35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2:37" s="41" customFormat="1" ht="329.25" hidden="1" customHeight="1" x14ac:dyDescent="1.1000000000000001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U104" s="3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</row>
    <row r="105" spans="2:37" s="41" customFormat="1" ht="300" customHeight="1" x14ac:dyDescent="1.1000000000000001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U105" s="3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2:37" s="41" customFormat="1" ht="161.25" hidden="1" customHeight="1" x14ac:dyDescent="1.1000000000000001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U106" s="34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2:37" s="37" customFormat="1" ht="166.5" customHeight="1" x14ac:dyDescent="1.1499999999999999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U107" s="42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</row>
    <row r="108" spans="2:37" s="37" customFormat="1" ht="409.5" customHeight="1" x14ac:dyDescent="1.1499999999999999"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U108" s="42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2:37" s="41" customFormat="1" ht="408.75" customHeight="1" x14ac:dyDescent="1.1000000000000001"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U109" s="42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2:37" s="41" customFormat="1" ht="161.25" hidden="1" customHeight="1" x14ac:dyDescent="1.1000000000000001"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U110" s="42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</row>
    <row r="111" spans="2:37" s="41" customFormat="1" ht="378.75" hidden="1" customHeight="1" x14ac:dyDescent="1.1000000000000001"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U111" s="42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2:37" s="41" customFormat="1" ht="141" customHeight="1" x14ac:dyDescent="1.1000000000000001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U112" s="4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2:37" s="41" customFormat="1" ht="409.5" customHeight="1" x14ac:dyDescent="1.1000000000000001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U113" s="42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</row>
    <row r="114" spans="2:37" s="41" customFormat="1" ht="409.5" customHeight="1" x14ac:dyDescent="1.1000000000000001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U114" s="42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2:37" s="41" customFormat="1" ht="61.5" customHeight="1" x14ac:dyDescent="1.1000000000000001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U115" s="42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2:37" s="41" customFormat="1" ht="83.25" hidden="1" customHeight="1" x14ac:dyDescent="1.1000000000000001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U116" s="42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</row>
    <row r="117" spans="2:37" s="41" customFormat="1" ht="138.75" customHeight="1" x14ac:dyDescent="1.1000000000000001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U117" s="42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2:37" s="41" customFormat="1" ht="408.75" customHeight="1" x14ac:dyDescent="1.1000000000000001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U118" s="42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2:37" s="41" customFormat="1" ht="408.75" customHeight="1" x14ac:dyDescent="1.1000000000000001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U119" s="42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</row>
    <row r="120" spans="2:37" s="41" customFormat="1" ht="408.75" customHeight="1" x14ac:dyDescent="1.1000000000000001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U120" s="42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2:37" s="41" customFormat="1" ht="138.75" customHeight="1" x14ac:dyDescent="1.1000000000000001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U121" s="42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2:37" s="41" customFormat="1" ht="409.5" customHeight="1" x14ac:dyDescent="1.1000000000000001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U122" s="4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2:37" s="51" customFormat="1" ht="379.5" customHeight="1" x14ac:dyDescent="1.1000000000000001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U123" s="52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</row>
    <row r="124" spans="2:37" s="41" customFormat="1" ht="155.25" customHeight="1" x14ac:dyDescent="1.1000000000000001"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U124" s="42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2:37" s="41" customFormat="1" ht="409.5" customHeight="1" x14ac:dyDescent="1.1000000000000001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U125" s="42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</row>
    <row r="126" spans="2:37" s="41" customFormat="1" ht="409.5" customHeight="1" x14ac:dyDescent="1.1000000000000001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U126" s="42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2:37" s="41" customFormat="1" ht="66.75" customHeight="1" x14ac:dyDescent="1.1000000000000001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U127" s="42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2:37" s="41" customFormat="1" ht="147.75" customHeight="1" x14ac:dyDescent="1.1000000000000001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U128" s="42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</row>
    <row r="129" spans="2:37" s="41" customFormat="1" ht="15" customHeight="1" x14ac:dyDescent="1.1000000000000001"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U129" s="42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2:37" s="41" customFormat="1" ht="409.5" customHeight="1" x14ac:dyDescent="1.1000000000000001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U130" s="42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2:37" s="41" customFormat="1" ht="390.75" customHeight="1" x14ac:dyDescent="1.1000000000000001"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U131" s="42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</row>
    <row r="132" spans="2:37" s="41" customFormat="1" ht="146.25" customHeight="1" x14ac:dyDescent="1.1000000000000001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U132" s="4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2:37" s="41" customFormat="1" ht="15" customHeight="1" x14ac:dyDescent="1.1000000000000001"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U133" s="42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2:37" s="41" customFormat="1" ht="409.5" customHeight="1" x14ac:dyDescent="1.1000000000000001"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U134" s="42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</row>
    <row r="135" spans="2:37" s="41" customFormat="1" ht="115.5" customHeight="1" x14ac:dyDescent="1.1000000000000001"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U135" s="42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2:37" s="41" customFormat="1" ht="395.25" hidden="1" customHeight="1" x14ac:dyDescent="1.1000000000000001"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U136" s="42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2:37" s="41" customFormat="1" ht="81" hidden="1" customHeight="1" x14ac:dyDescent="1.1000000000000001"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U137" s="42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2:37" s="41" customFormat="1" ht="6" hidden="1" customHeight="1" x14ac:dyDescent="1.1000000000000001"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U138" s="42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2:37" s="41" customFormat="1" ht="262.5" hidden="1" customHeight="1" x14ac:dyDescent="1.1000000000000001"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U139" s="42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2:37" s="41" customFormat="1" ht="97.5" hidden="1" customHeight="1" x14ac:dyDescent="1.1000000000000001"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U140" s="42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</row>
    <row r="141" spans="2:37" s="41" customFormat="1" ht="157.5" customHeight="1" x14ac:dyDescent="1.1000000000000001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U141" s="42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2:37" s="41" customFormat="1" ht="15" customHeight="1" x14ac:dyDescent="1.1000000000000001"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U142" s="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2:37" s="41" customFormat="1" ht="336" customHeight="1" x14ac:dyDescent="1.1000000000000001"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U143" s="42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</row>
    <row r="144" spans="2:37" s="41" customFormat="1" ht="274.5" customHeight="1" x14ac:dyDescent="1.1000000000000001"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U144" s="42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2:37" s="41" customFormat="1" ht="222" hidden="1" customHeight="1" x14ac:dyDescent="1.1000000000000001"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U145" s="42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</row>
    <row r="146" spans="2:37" s="41" customFormat="1" ht="97.5" hidden="1" customHeight="1" x14ac:dyDescent="1.1000000000000001"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U146" s="42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</row>
    <row r="147" spans="2:37" s="41" customFormat="1" ht="303.75" hidden="1" customHeight="1" x14ac:dyDescent="1.1000000000000001"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U147" s="42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</row>
    <row r="148" spans="2:37" s="41" customFormat="1" ht="303.75" customHeight="1" x14ac:dyDescent="1.1000000000000001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U148" s="42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2:37" s="41" customFormat="1" ht="408.75" customHeight="1" x14ac:dyDescent="1.1000000000000001"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U149" s="42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</row>
    <row r="150" spans="2:37" s="41" customFormat="1" ht="187.5" customHeight="1" x14ac:dyDescent="1.1000000000000001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U150" s="42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2:37" s="41" customFormat="1" ht="15" customHeight="1" x14ac:dyDescent="1.1000000000000001"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U151" s="42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2:37" s="41" customFormat="1" ht="409.5" customHeight="1" x14ac:dyDescent="1.1000000000000001"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U152" s="4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</row>
    <row r="153" spans="2:37" s="41" customFormat="1" ht="408" customHeight="1" x14ac:dyDescent="1.1000000000000001"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U153" s="42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2:37" s="41" customFormat="1" ht="401.25" hidden="1" customHeight="1" x14ac:dyDescent="1.1000000000000001"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U154" s="42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2:37" s="41" customFormat="1" ht="322.5" customHeight="1" x14ac:dyDescent="1.1000000000000001"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U155" s="42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</row>
    <row r="156" spans="2:37" s="41" customFormat="1" ht="7.5" customHeight="1" x14ac:dyDescent="1.1000000000000001"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U156" s="42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2:37" s="41" customFormat="1" ht="15" hidden="1" customHeight="1" x14ac:dyDescent="1.1000000000000001"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U157" s="42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2:37" s="41" customFormat="1" ht="103.5" customHeight="1" x14ac:dyDescent="1.1000000000000001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U158" s="42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</row>
    <row r="159" spans="2:37" s="41" customFormat="1" ht="15" customHeight="1" x14ac:dyDescent="1.1000000000000001"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U159" s="42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2:37" s="41" customFormat="1" ht="409.6" customHeight="1" x14ac:dyDescent="1.1000000000000001"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U160" s="42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2:37" s="41" customFormat="1" ht="291.75" customHeight="1" x14ac:dyDescent="1.1000000000000001"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U161" s="42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</row>
    <row r="162" spans="2:37" s="41" customFormat="1" ht="145.5" hidden="1" customHeight="1" x14ac:dyDescent="1.1000000000000001"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U162" s="4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2:37" s="41" customFormat="1" ht="139.5" hidden="1" customHeight="1" x14ac:dyDescent="1.1000000000000001"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U163" s="42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2:37" s="41" customFormat="1" ht="6.75" customHeight="1" x14ac:dyDescent="1.1000000000000001"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U164" s="42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</row>
    <row r="165" spans="2:37" s="41" customFormat="1" ht="195" customHeight="1" x14ac:dyDescent="1.1000000000000001"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U165" s="42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2:37" s="41" customFormat="1" ht="15" customHeight="1" x14ac:dyDescent="1.1000000000000001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U166" s="42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2:37" s="41" customFormat="1" ht="409.6" customHeight="1" x14ac:dyDescent="1.1000000000000001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U167" s="42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</row>
    <row r="168" spans="2:37" s="41" customFormat="1" ht="409.5" customHeight="1" x14ac:dyDescent="1.1000000000000001"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U168" s="42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2:37" s="41" customFormat="1" ht="409.5" hidden="1" customHeight="1" x14ac:dyDescent="1.1000000000000001"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U169" s="42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2:37" s="41" customFormat="1" ht="54.75" hidden="1" customHeight="1" x14ac:dyDescent="1.1000000000000001"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U170" s="42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</row>
    <row r="171" spans="2:37" s="41" customFormat="1" ht="227.25" customHeight="1" x14ac:dyDescent="1.1000000000000001"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U171" s="42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2:37" s="41" customFormat="1" ht="15" customHeight="1" x14ac:dyDescent="1.1000000000000001"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U172" s="4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2:37" s="41" customFormat="1" ht="151.5" customHeight="1" x14ac:dyDescent="1.1000000000000001"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U173" s="42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</row>
    <row r="174" spans="2:37" s="41" customFormat="1" ht="15" customHeight="1" x14ac:dyDescent="1.1000000000000001"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U174" s="42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2:37" s="41" customFormat="1" ht="334.5" customHeight="1" x14ac:dyDescent="1.1000000000000001"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U175" s="42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2:37" s="41" customFormat="1" ht="384.75" customHeight="1" x14ac:dyDescent="1.1000000000000001"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U176" s="42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</row>
    <row r="177" spans="2:37" s="41" customFormat="1" ht="316.5" hidden="1" customHeight="1" x14ac:dyDescent="1.1000000000000001"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U177" s="42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2:37" s="41" customFormat="1" ht="235.5" customHeight="1" x14ac:dyDescent="1.1000000000000001"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U178" s="42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2:37" s="41" customFormat="1" ht="232.5" hidden="1" customHeight="1" x14ac:dyDescent="1.1000000000000001"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U179" s="42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</row>
    <row r="180" spans="2:37" s="41" customFormat="1" ht="15" customHeight="1" x14ac:dyDescent="1.1000000000000001"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U180" s="42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2:37" s="41" customFormat="1" ht="129" customHeight="1" x14ac:dyDescent="1.1000000000000001"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U181" s="42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2:37" s="41" customFormat="1" ht="15" customHeight="1" x14ac:dyDescent="1.1000000000000001"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U182" s="4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  <row r="183" spans="2:37" s="41" customFormat="1" ht="371.25" customHeight="1" x14ac:dyDescent="1.1000000000000001"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U183" s="42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2:37" s="41" customFormat="1" ht="408.75" hidden="1" customHeight="1" x14ac:dyDescent="1.1000000000000001"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U184" s="42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2:37" s="41" customFormat="1" ht="138.75" hidden="1" customHeight="1" x14ac:dyDescent="1.1000000000000001"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U185" s="42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</row>
    <row r="186" spans="2:37" s="41" customFormat="1" ht="409.5" hidden="1" customHeight="1" x14ac:dyDescent="1.1000000000000001"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U186" s="42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2:37" s="41" customFormat="1" ht="14.25" hidden="1" customHeight="1" x14ac:dyDescent="1.1000000000000001"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U187" s="42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2:37" s="41" customFormat="1" ht="30" customHeight="1" x14ac:dyDescent="1.1000000000000001"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U188" s="42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</row>
    <row r="189" spans="2:37" s="41" customFormat="1" ht="114.75" customHeight="1" x14ac:dyDescent="1.1000000000000001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U189" s="42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2:37" s="41" customFormat="1" ht="15" customHeight="1" x14ac:dyDescent="1.1000000000000001"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U190" s="42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2:37" s="41" customFormat="1" ht="394.5" customHeight="1" x14ac:dyDescent="1.1000000000000001"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U191" s="42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</row>
    <row r="192" spans="2:37" s="41" customFormat="1" ht="409.6" customHeight="1" x14ac:dyDescent="1.1000000000000001"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U192" s="4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</row>
    <row r="193" spans="2:37" s="41" customFormat="1" ht="109.5" hidden="1" customHeight="1" x14ac:dyDescent="1.1000000000000001"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U193" s="42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</row>
    <row r="194" spans="2:37" s="41" customFormat="1" ht="288" hidden="1" customHeight="1" x14ac:dyDescent="1.1000000000000001"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U194" s="42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</row>
    <row r="195" spans="2:37" s="41" customFormat="1" ht="15" customHeight="1" x14ac:dyDescent="1.1000000000000001"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U195" s="42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</row>
    <row r="196" spans="2:37" s="37" customFormat="1" ht="135" customHeight="1" x14ac:dyDescent="1.1499999999999999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U196" s="42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2:37" s="40" customFormat="1" x14ac:dyDescent="0.25">
      <c r="U197" s="42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</row>
    <row r="198" spans="2:37" s="37" customFormat="1" ht="199.5" customHeight="1" x14ac:dyDescent="1.1499999999999999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U198" s="42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</row>
    <row r="199" spans="2:37" s="41" customFormat="1" ht="195.75" customHeight="1" x14ac:dyDescent="1.1000000000000001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U199" s="42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</row>
    <row r="200" spans="2:37" s="41" customFormat="1" ht="308.10000000000002" customHeight="1" x14ac:dyDescent="1.1000000000000001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U200" s="42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</row>
    <row r="201" spans="2:37" s="41" customFormat="1" ht="85.9" hidden="1" customHeight="1" x14ac:dyDescent="1.1000000000000001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U201" s="42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</row>
    <row r="202" spans="2:37" s="41" customFormat="1" ht="15" customHeight="1" x14ac:dyDescent="1.1000000000000001"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U202" s="4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</row>
    <row r="203" spans="2:37" s="37" customFormat="1" ht="150" customHeight="1" x14ac:dyDescent="1.1499999999999999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U203" s="42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</row>
    <row r="204" spans="2:37" s="40" customFormat="1" x14ac:dyDescent="0.25">
      <c r="U204" s="42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</row>
    <row r="205" spans="2:37" s="37" customFormat="1" ht="409.5" customHeight="1" x14ac:dyDescent="1.1499999999999999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U205" s="42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</row>
    <row r="206" spans="2:37" s="41" customFormat="1" ht="360" customHeight="1" x14ac:dyDescent="1.1000000000000001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U206" s="42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</row>
    <row r="207" spans="2:37" s="41" customFormat="1" ht="375.75" customHeight="1" x14ac:dyDescent="1.1000000000000001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U207" s="42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</row>
    <row r="208" spans="2:37" s="41" customFormat="1" ht="15" customHeight="1" x14ac:dyDescent="1.1000000000000001"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U208" s="42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</row>
    <row r="209" spans="2:37" s="37" customFormat="1" ht="90" x14ac:dyDescent="1.1499999999999999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U209" s="42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</row>
    <row r="210" spans="2:37" s="40" customFormat="1" x14ac:dyDescent="0.25">
      <c r="U210" s="42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</row>
    <row r="211" spans="2:37" s="37" customFormat="1" ht="408" customHeight="1" x14ac:dyDescent="1.1499999999999999"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U211" s="42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</row>
    <row r="212" spans="2:37" s="37" customFormat="1" ht="408" customHeight="1" x14ac:dyDescent="1.1499999999999999"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U212" s="4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</row>
    <row r="213" spans="2:37" s="37" customFormat="1" ht="201" customHeight="1" x14ac:dyDescent="1.1499999999999999"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U213" s="42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</row>
    <row r="214" spans="2:37" s="41" customFormat="1" ht="72" customHeight="1" x14ac:dyDescent="1.1000000000000001"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U214" s="42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</row>
    <row r="215" spans="2:37" s="41" customFormat="1" ht="91.5" hidden="1" customHeight="1" x14ac:dyDescent="1.1000000000000001"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U215" s="42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</row>
    <row r="216" spans="2:37" s="37" customFormat="1" ht="104.45" customHeight="1" x14ac:dyDescent="1.1499999999999999"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U216" s="42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</row>
    <row r="217" spans="2:37" s="40" customFormat="1" ht="18.95" customHeight="1" x14ac:dyDescent="0.25">
      <c r="U217" s="42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</row>
    <row r="218" spans="2:37" s="37" customFormat="1" ht="408.95" customHeight="1" x14ac:dyDescent="1.1499999999999999"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U218" s="42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</row>
    <row r="219" spans="2:37" s="41" customFormat="1" ht="327.95" customHeight="1" x14ac:dyDescent="1.1000000000000001"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U219" s="42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</row>
    <row r="220" spans="2:37" s="37" customFormat="1" ht="138.94999999999999" customHeight="1" x14ac:dyDescent="1.1499999999999999"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U220" s="42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</row>
    <row r="221" spans="2:37" s="40" customFormat="1" x14ac:dyDescent="0.25">
      <c r="U221" s="42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</row>
    <row r="222" spans="2:37" s="37" customFormat="1" ht="408.95" customHeight="1" x14ac:dyDescent="1.1499999999999999"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U222" s="4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</row>
    <row r="223" spans="2:37" s="41" customFormat="1" ht="409.6" customHeight="1" x14ac:dyDescent="1.1000000000000001"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U223" s="42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</row>
    <row r="224" spans="2:37" s="41" customFormat="1" ht="409.5" customHeight="1" x14ac:dyDescent="1.1000000000000001"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U224" s="42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</row>
    <row r="225" spans="2:37" s="41" customFormat="1" ht="115.5" customHeight="1" x14ac:dyDescent="1.1000000000000001"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U225" s="42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</row>
    <row r="226" spans="2:37" s="37" customFormat="1" ht="116.45" customHeight="1" x14ac:dyDescent="1.1499999999999999"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U226" s="42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</row>
    <row r="227" spans="2:37" s="40" customFormat="1" x14ac:dyDescent="0.25">
      <c r="U227" s="42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</row>
    <row r="228" spans="2:37" s="37" customFormat="1" ht="408.95" customHeight="1" x14ac:dyDescent="1.1499999999999999"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U228" s="42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</row>
    <row r="229" spans="2:37" s="41" customFormat="1" ht="409.6" customHeight="1" x14ac:dyDescent="1.1000000000000001"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U229" s="42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</row>
    <row r="230" spans="2:37" s="41" customFormat="1" ht="357.6" customHeight="1" x14ac:dyDescent="1.1000000000000001"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U230" s="42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</row>
    <row r="231" spans="2:37" s="37" customFormat="1" ht="138.94999999999999" customHeight="1" x14ac:dyDescent="1.1499999999999999"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U231" s="42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</row>
    <row r="232" spans="2:37" s="40" customFormat="1" x14ac:dyDescent="0.25">
      <c r="U232" s="4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</row>
    <row r="233" spans="2:37" s="37" customFormat="1" ht="408.95" customHeight="1" x14ac:dyDescent="1.1499999999999999"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U233" s="42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</row>
    <row r="234" spans="2:37" s="41" customFormat="1" ht="409.6" customHeight="1" x14ac:dyDescent="1.1000000000000001"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U234" s="42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</row>
    <row r="235" spans="2:37" s="41" customFormat="1" ht="357.6" customHeight="1" x14ac:dyDescent="1.1000000000000001"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U235" s="42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</row>
    <row r="236" spans="2:37" s="37" customFormat="1" ht="138.94999999999999" customHeight="1" x14ac:dyDescent="1.1499999999999999"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U236" s="48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</row>
    <row r="237" spans="2:37" s="40" customFormat="1" ht="90" x14ac:dyDescent="1.1499999999999999">
      <c r="U237" s="49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</row>
    <row r="238" spans="2:37" s="37" customFormat="1" ht="172.5" customHeight="1" x14ac:dyDescent="1.1499999999999999"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U238" s="50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</row>
    <row r="239" spans="2:37" s="41" customFormat="1" ht="147.75" customHeight="1" x14ac:dyDescent="1.1000000000000001"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U239" s="50"/>
    </row>
    <row r="240" spans="2:37" s="41" customFormat="1" ht="15" customHeight="1" x14ac:dyDescent="1.1499999999999999"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U240" s="49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</row>
    <row r="241" spans="2:37" s="37" customFormat="1" ht="90" customHeight="1" x14ac:dyDescent="1.1499999999999999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U241" s="48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</row>
    <row r="242" spans="2:37" s="40" customFormat="1" ht="15" customHeight="1" x14ac:dyDescent="1.1000000000000001">
      <c r="U242" s="50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</row>
    <row r="243" spans="2:37" s="41" customFormat="1" ht="409.5" customHeight="1" x14ac:dyDescent="1.1000000000000001"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U243" s="50"/>
    </row>
    <row r="244" spans="2:37" s="41" customFormat="1" ht="409.5" customHeight="1" x14ac:dyDescent="1.1000000000000001"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U244" s="50"/>
    </row>
    <row r="245" spans="2:37" s="41" customFormat="1" ht="141.75" customHeight="1" x14ac:dyDescent="1.1000000000000001"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U245" s="48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</row>
    <row r="246" spans="2:37" s="40" customFormat="1" ht="15" customHeight="1" x14ac:dyDescent="1.1499999999999999">
      <c r="U246" s="49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</row>
    <row r="247" spans="2:37" s="37" customFormat="1" ht="52.5" customHeight="1" x14ac:dyDescent="1.1499999999999999"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U247" s="50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</row>
    <row r="248" spans="2:37" s="41" customFormat="1" ht="15" customHeight="1" x14ac:dyDescent="1.1000000000000001"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U248" s="50"/>
    </row>
    <row r="249" spans="2:37" s="41" customFormat="1" ht="80.25" customHeight="1" x14ac:dyDescent="1.1000000000000001"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U249" s="50"/>
    </row>
    <row r="250" spans="2:37" s="41" customFormat="1" ht="27.75" customHeight="1" x14ac:dyDescent="1.1499999999999999"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U250" s="49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</row>
    <row r="251" spans="2:37" s="37" customFormat="1" ht="15" customHeight="1" x14ac:dyDescent="1.1499999999999999"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U251" s="50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</row>
    <row r="252" spans="2:37" s="41" customFormat="1" ht="409.6" customHeight="1" x14ac:dyDescent="1.1000000000000001"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U252" s="50"/>
    </row>
    <row r="253" spans="2:37" s="41" customFormat="1" ht="384.75" customHeight="1" x14ac:dyDescent="1.1000000000000001"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U253" s="50"/>
    </row>
    <row r="254" spans="2:37" s="41" customFormat="1" ht="15" customHeight="1" x14ac:dyDescent="1.1000000000000001"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U254" s="50"/>
    </row>
    <row r="255" spans="2:37" s="41" customFormat="1" ht="90" customHeight="1" x14ac:dyDescent="1.1000000000000001"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U255" s="50"/>
    </row>
    <row r="256" spans="2:37" s="41" customFormat="1" ht="15" customHeight="1" x14ac:dyDescent="1.1000000000000001"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U256" s="50"/>
    </row>
    <row r="257" spans="2:37" s="41" customFormat="1" ht="384.75" customHeight="1" x14ac:dyDescent="1.1000000000000001"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U257" s="50"/>
    </row>
    <row r="258" spans="2:37" s="41" customFormat="1" ht="219.75" customHeight="1" x14ac:dyDescent="1.1000000000000001"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U258" s="50"/>
    </row>
    <row r="259" spans="2:37" s="41" customFormat="1" ht="15" customHeight="1" x14ac:dyDescent="1.1000000000000001"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U259" s="50"/>
    </row>
    <row r="260" spans="2:37" s="41" customFormat="1" ht="90" customHeight="1" x14ac:dyDescent="1.1000000000000001"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U260" s="50"/>
    </row>
    <row r="261" spans="2:37" s="41" customFormat="1" ht="15" customHeight="1" x14ac:dyDescent="1.1000000000000001"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U261" s="50"/>
    </row>
    <row r="262" spans="2:37" s="41" customFormat="1" ht="408.75" customHeight="1" x14ac:dyDescent="1.1000000000000001"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U262" s="50"/>
    </row>
    <row r="263" spans="2:37" s="41" customFormat="1" ht="408.75" customHeight="1" x14ac:dyDescent="1.1000000000000001"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U263" s="50"/>
    </row>
    <row r="264" spans="2:37" s="41" customFormat="1" ht="51" customHeight="1" x14ac:dyDescent="1.1000000000000001"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U264" s="2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</row>
    <row r="265" spans="2:37" ht="87" x14ac:dyDescent="1.1000000000000001">
      <c r="U265" s="50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</row>
    <row r="266" spans="2:37" s="41" customFormat="1" ht="69.95" customHeight="1" x14ac:dyDescent="1.1000000000000001"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U266" s="50"/>
    </row>
    <row r="267" spans="2:37" s="41" customFormat="1" ht="15" customHeight="1" x14ac:dyDescent="1.1000000000000001">
      <c r="U267" s="50"/>
    </row>
    <row r="268" spans="2:37" s="41" customFormat="1" ht="409.5" customHeight="1" x14ac:dyDescent="1.1000000000000001"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U268" s="50"/>
    </row>
    <row r="269" spans="2:37" s="41" customFormat="1" ht="409.5" customHeight="1" x14ac:dyDescent="1.1000000000000001"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U269" s="50"/>
    </row>
    <row r="270" spans="2:37" s="41" customFormat="1" ht="392.25" customHeight="1" x14ac:dyDescent="1.1000000000000001"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U270" s="24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</row>
  </sheetData>
  <mergeCells count="77">
    <mergeCell ref="B257:O258"/>
    <mergeCell ref="B260:O260"/>
    <mergeCell ref="B262:O264"/>
    <mergeCell ref="B266:O266"/>
    <mergeCell ref="B268:O270"/>
    <mergeCell ref="B255:O255"/>
    <mergeCell ref="B226:O226"/>
    <mergeCell ref="B228:O230"/>
    <mergeCell ref="B231:O231"/>
    <mergeCell ref="B233:O235"/>
    <mergeCell ref="B236:O236"/>
    <mergeCell ref="B238:O240"/>
    <mergeCell ref="B241:O241"/>
    <mergeCell ref="B243:O245"/>
    <mergeCell ref="B247:O250"/>
    <mergeCell ref="B251:O251"/>
    <mergeCell ref="B252:O253"/>
    <mergeCell ref="B222:O224"/>
    <mergeCell ref="B189:O189"/>
    <mergeCell ref="B191:O194"/>
    <mergeCell ref="B196:O196"/>
    <mergeCell ref="B198:O201"/>
    <mergeCell ref="B203:O203"/>
    <mergeCell ref="B205:O207"/>
    <mergeCell ref="B209:O209"/>
    <mergeCell ref="B211:O215"/>
    <mergeCell ref="B216:O216"/>
    <mergeCell ref="B218:O219"/>
    <mergeCell ref="B220:O220"/>
    <mergeCell ref="B183:O187"/>
    <mergeCell ref="B141:O141"/>
    <mergeCell ref="B143:O148"/>
    <mergeCell ref="B150:O150"/>
    <mergeCell ref="B152:O156"/>
    <mergeCell ref="B158:O158"/>
    <mergeCell ref="B160:O163"/>
    <mergeCell ref="B165:O165"/>
    <mergeCell ref="B167:O171"/>
    <mergeCell ref="B173:O173"/>
    <mergeCell ref="B175:O178"/>
    <mergeCell ref="B181:O181"/>
    <mergeCell ref="B134:O140"/>
    <mergeCell ref="B112:O112"/>
    <mergeCell ref="B113:O116"/>
    <mergeCell ref="B117:O117"/>
    <mergeCell ref="B118:O120"/>
    <mergeCell ref="B121:O121"/>
    <mergeCell ref="B122:O123"/>
    <mergeCell ref="B124:O124"/>
    <mergeCell ref="B125:O127"/>
    <mergeCell ref="B128:O128"/>
    <mergeCell ref="B130:O131"/>
    <mergeCell ref="B132:O132"/>
    <mergeCell ref="B108:O111"/>
    <mergeCell ref="B74:I74"/>
    <mergeCell ref="B75:I75"/>
    <mergeCell ref="B76:I76"/>
    <mergeCell ref="B77:I77"/>
    <mergeCell ref="B78:I78"/>
    <mergeCell ref="B79:I79"/>
    <mergeCell ref="B81:O81"/>
    <mergeCell ref="B99:O99"/>
    <mergeCell ref="B100:O101"/>
    <mergeCell ref="B102:O106"/>
    <mergeCell ref="B107:O107"/>
    <mergeCell ref="B73:I73"/>
    <mergeCell ref="B6:O6"/>
    <mergeCell ref="B7:O7"/>
    <mergeCell ref="B8:O8"/>
    <mergeCell ref="B9:O9"/>
    <mergeCell ref="B10:O10"/>
    <mergeCell ref="B67:I67"/>
    <mergeCell ref="B68:I68"/>
    <mergeCell ref="B69:I69"/>
    <mergeCell ref="B70:I70"/>
    <mergeCell ref="B71:I71"/>
    <mergeCell ref="B72:I72"/>
  </mergeCells>
  <conditionalFormatting sqref="C13:C14">
    <cfRule type="cellIs" dxfId="3" priority="1" operator="equal">
      <formula>$P$13</formula>
    </cfRule>
  </conditionalFormatting>
  <conditionalFormatting sqref="C13:C16 C18:C21 C23:C33 C35:C43 C45:C50 C52:C58 C60:C61 C63:C64">
    <cfRule type="cellIs" dxfId="2" priority="2" operator="equal">
      <formula>$Q$13</formula>
    </cfRule>
    <cfRule type="cellIs" dxfId="1" priority="3" operator="equal">
      <formula>$P$13</formula>
    </cfRule>
    <cfRule type="cellIs" dxfId="0" priority="4" operator="equal">
      <formula>$R$13</formula>
    </cfRule>
  </conditionalFormatting>
  <dataValidations count="1">
    <dataValidation type="list" errorStyle="warning" showInputMessage="1" showErrorMessage="1" errorTitle="Cal. de Gestion" error="Por favor, debe seleccionar una de las 3 opciones disponibles._x000a_Gracias,_x000a_Dpto de Estadisticas" promptTitle="Seleccionar la calificacion" prompt="Roja = Sin Reportes o Registros_x000a_Verde = Gestion Preventiva Registrada_x000a_Naranja= Gestion Preventiva por reportar" sqref="C13:C64" xr:uid="{28C6D805-C731-4009-8002-E54D68894212}">
      <formula1>$P$13:$R$13</formula1>
    </dataValidation>
  </dataValidations>
  <pageMargins left="0.39370078740157483" right="0.39370078740157483" top="0.23622047244094491" bottom="0.23622047244094491" header="0.31496062992125984" footer="0.31496062992125984"/>
  <pageSetup scale="14" orientation="portrait" horizontalDpi="300" verticalDpi="300" r:id="rId1"/>
  <headerFooter>
    <oddFooter>&amp;L&amp;72Emitido: &amp;D&amp;C&amp;72 Informe Correspondiente al &amp;A&amp;R&amp;72Página &amp;P/&amp;N</oddFooter>
  </headerFooter>
  <rowBreaks count="7" manualBreakCount="7">
    <brk id="80" min="1" max="14" man="1"/>
    <brk id="106" min="1" max="14" man="1"/>
    <brk id="127" min="1" max="14" man="1"/>
    <brk id="164" min="1" max="14" man="1"/>
    <brk id="207" min="1" max="14" man="1"/>
    <brk id="216" min="1" max="14" man="1"/>
    <brk id="240" min="1" max="14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7285-522A-4568-8235-563988844B13}">
  <dimension ref="A1:E24"/>
  <sheetViews>
    <sheetView topLeftCell="A13" workbookViewId="0">
      <selection activeCell="H22" sqref="H22"/>
    </sheetView>
  </sheetViews>
  <sheetFormatPr baseColWidth="10" defaultRowHeight="15" x14ac:dyDescent="0.25"/>
  <cols>
    <col min="1" max="1" width="24.42578125" customWidth="1"/>
    <col min="2" max="2" width="45.140625" customWidth="1"/>
    <col min="3" max="3" width="17.5703125" customWidth="1"/>
    <col min="5" max="5" width="17.140625" customWidth="1"/>
  </cols>
  <sheetData>
    <row r="1" spans="1:5" ht="39" customHeight="1" x14ac:dyDescent="0.25"/>
    <row r="2" spans="1:5" ht="29.25" customHeight="1" x14ac:dyDescent="0.25"/>
    <row r="3" spans="1:5" ht="33.75" customHeight="1" x14ac:dyDescent="0.25"/>
    <row r="4" spans="1:5" ht="18" x14ac:dyDescent="0.25">
      <c r="A4" s="74" t="s">
        <v>90</v>
      </c>
      <c r="B4" s="74"/>
      <c r="C4" s="74"/>
      <c r="D4" s="74"/>
      <c r="E4" s="74"/>
    </row>
    <row r="5" spans="1:5" x14ac:dyDescent="0.25">
      <c r="A5" s="75" t="s">
        <v>91</v>
      </c>
      <c r="B5" s="75"/>
      <c r="C5" s="75"/>
      <c r="D5" s="75"/>
      <c r="E5" s="75"/>
    </row>
    <row r="6" spans="1:5" ht="17.25" x14ac:dyDescent="0.25">
      <c r="A6" s="76" t="s">
        <v>92</v>
      </c>
      <c r="B6" s="76"/>
      <c r="C6" s="76"/>
      <c r="D6" s="76"/>
      <c r="E6" s="76"/>
    </row>
    <row r="8" spans="1:5" ht="18" x14ac:dyDescent="0.25">
      <c r="A8" s="77" t="s">
        <v>93</v>
      </c>
      <c r="B8" s="77"/>
      <c r="C8" s="77"/>
      <c r="D8" s="77"/>
      <c r="E8" s="77"/>
    </row>
    <row r="12" spans="1:5" ht="18" x14ac:dyDescent="0.25">
      <c r="B12" s="58" t="s">
        <v>89</v>
      </c>
      <c r="C12" s="58" t="s">
        <v>94</v>
      </c>
    </row>
    <row r="13" spans="1:5" s="54" customFormat="1" ht="18" x14ac:dyDescent="0.25">
      <c r="B13" s="56" t="s">
        <v>84</v>
      </c>
      <c r="C13" s="55">
        <v>28285</v>
      </c>
    </row>
    <row r="14" spans="1:5" s="54" customFormat="1" ht="18" x14ac:dyDescent="0.25">
      <c r="B14" s="56" t="s">
        <v>7</v>
      </c>
      <c r="C14" s="55">
        <v>16617</v>
      </c>
    </row>
    <row r="15" spans="1:5" s="54" customFormat="1" ht="18" x14ac:dyDescent="0.25">
      <c r="B15" s="56" t="s">
        <v>8</v>
      </c>
      <c r="C15" s="55">
        <v>146</v>
      </c>
    </row>
    <row r="16" spans="1:5" s="54" customFormat="1" ht="18" x14ac:dyDescent="0.25">
      <c r="B16" s="56" t="s">
        <v>9</v>
      </c>
      <c r="C16" s="55">
        <v>80740</v>
      </c>
    </row>
    <row r="17" spans="2:3" s="54" customFormat="1" ht="18" x14ac:dyDescent="0.25">
      <c r="B17" s="56" t="s">
        <v>85</v>
      </c>
      <c r="C17" s="55">
        <v>83961</v>
      </c>
    </row>
    <row r="18" spans="2:3" ht="18" x14ac:dyDescent="0.25">
      <c r="B18" s="57" t="s">
        <v>81</v>
      </c>
      <c r="C18" s="55">
        <v>2308</v>
      </c>
    </row>
    <row r="19" spans="2:3" s="54" customFormat="1" ht="36" x14ac:dyDescent="0.25">
      <c r="B19" s="56" t="s">
        <v>86</v>
      </c>
      <c r="C19" s="55">
        <v>464912</v>
      </c>
    </row>
    <row r="20" spans="2:3" ht="36" x14ac:dyDescent="0.25">
      <c r="B20" s="57" t="s">
        <v>13</v>
      </c>
      <c r="C20" s="55">
        <v>1309630</v>
      </c>
    </row>
    <row r="21" spans="2:3" s="54" customFormat="1" ht="36" x14ac:dyDescent="0.25">
      <c r="B21" s="56" t="s">
        <v>87</v>
      </c>
      <c r="C21" s="55">
        <v>238460</v>
      </c>
    </row>
    <row r="22" spans="2:3" ht="36" x14ac:dyDescent="0.25">
      <c r="B22" s="57" t="s">
        <v>15</v>
      </c>
      <c r="C22" s="55">
        <v>841239</v>
      </c>
    </row>
    <row r="23" spans="2:3" s="54" customFormat="1" ht="18" x14ac:dyDescent="0.25">
      <c r="B23" s="56" t="s">
        <v>88</v>
      </c>
      <c r="C23" s="55">
        <v>406298</v>
      </c>
    </row>
    <row r="24" spans="2:3" s="54" customFormat="1" ht="18" x14ac:dyDescent="0.25">
      <c r="B24" s="56" t="s">
        <v>17</v>
      </c>
      <c r="C24" s="55">
        <v>2402969</v>
      </c>
    </row>
  </sheetData>
  <mergeCells count="4">
    <mergeCell ref="A4:E4"/>
    <mergeCell ref="A5:E5"/>
    <mergeCell ref="A6:E6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Julio</vt:lpstr>
      <vt:lpstr>Agosto</vt:lpstr>
      <vt:lpstr>Septiembre</vt:lpstr>
      <vt:lpstr>Trismestre</vt:lpstr>
      <vt:lpstr>Agosto!Área_de_impresión</vt:lpstr>
      <vt:lpstr>Julio!Área_de_impresión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Sueldo</dc:creator>
  <cp:lastModifiedBy>Ana Perez Fernandez</cp:lastModifiedBy>
  <dcterms:created xsi:type="dcterms:W3CDTF">2023-09-13T14:33:51Z</dcterms:created>
  <dcterms:modified xsi:type="dcterms:W3CDTF">2023-10-10T20:22:43Z</dcterms:modified>
</cp:coreProperties>
</file>