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eldo\Documents\"/>
    </mc:Choice>
  </mc:AlternateContent>
  <xr:revisionPtr revIDLastSave="0" documentId="8_{0A5C44A8-34F9-403B-94A2-ECB63997EEF7}" xr6:coauthVersionLast="47" xr6:coauthVersionMax="47" xr10:uidLastSave="{00000000-0000-0000-0000-000000000000}"/>
  <bookViews>
    <workbookView xWindow="-120" yWindow="-120" windowWidth="20730" windowHeight="11040" activeTab="3" xr2:uid="{0F52991F-D37B-4C59-B7B9-06226285D6A0}"/>
  </bookViews>
  <sheets>
    <sheet name="Octubre" sheetId="1" r:id="rId1"/>
    <sheet name="Noviembre" sheetId="2" r:id="rId2"/>
    <sheet name="Diciembre" sheetId="3" r:id="rId3"/>
    <sheet name="Trimestral " sheetId="4" r:id="rId4"/>
  </sheets>
  <externalReferences>
    <externalReference r:id="rId5"/>
  </externalReferences>
  <definedNames>
    <definedName name="_xlnm.Print_Area" localSheetId="2">Diciembre!$B$1:$O$98</definedName>
    <definedName name="_xlnm.Print_Area" localSheetId="1">Noviembre!$B$1:$O$98</definedName>
    <definedName name="_xlnm.Print_Area" localSheetId="0">Octubre!$B$1:$O$98</definedName>
    <definedName name="_xlnm.Print_Area" localSheetId="3">'Trimestral '!$B$1:$O$80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E14" i="4"/>
  <c r="F14" i="4"/>
  <c r="G14" i="4"/>
  <c r="H14" i="4"/>
  <c r="I14" i="4"/>
  <c r="J14" i="4"/>
  <c r="K14" i="4"/>
  <c r="O14" i="4" s="1"/>
  <c r="L14" i="4"/>
  <c r="M14" i="4"/>
  <c r="N14" i="4"/>
  <c r="D15" i="4"/>
  <c r="E15" i="4"/>
  <c r="E12" i="4" s="1"/>
  <c r="E65" i="4" s="1"/>
  <c r="F15" i="4"/>
  <c r="G15" i="4"/>
  <c r="H15" i="4"/>
  <c r="H12" i="4" s="1"/>
  <c r="H65" i="4" s="1"/>
  <c r="B72" i="4" s="1"/>
  <c r="I15" i="4"/>
  <c r="J15" i="4"/>
  <c r="K15" i="4"/>
  <c r="L15" i="4"/>
  <c r="M15" i="4"/>
  <c r="O15" i="4" s="1"/>
  <c r="N15" i="4"/>
  <c r="N12" i="4" s="1"/>
  <c r="N65" i="4" s="1"/>
  <c r="B78" i="4" s="1"/>
  <c r="D16" i="4"/>
  <c r="E16" i="4"/>
  <c r="F16" i="4"/>
  <c r="G16" i="4"/>
  <c r="H16" i="4"/>
  <c r="I16" i="4"/>
  <c r="J16" i="4"/>
  <c r="K16" i="4"/>
  <c r="L16" i="4"/>
  <c r="M16" i="4"/>
  <c r="O16" i="4" s="1"/>
  <c r="N16" i="4"/>
  <c r="D17" i="4"/>
  <c r="E17" i="4"/>
  <c r="F17" i="4"/>
  <c r="G17" i="4"/>
  <c r="H17" i="4"/>
  <c r="I17" i="4"/>
  <c r="J17" i="4"/>
  <c r="K17" i="4"/>
  <c r="L17" i="4"/>
  <c r="M17" i="4"/>
  <c r="N17" i="4"/>
  <c r="D18" i="4"/>
  <c r="E18" i="4"/>
  <c r="F18" i="4"/>
  <c r="G18" i="4"/>
  <c r="H18" i="4"/>
  <c r="I18" i="4"/>
  <c r="J18" i="4"/>
  <c r="K18" i="4"/>
  <c r="L18" i="4"/>
  <c r="M18" i="4"/>
  <c r="N18" i="4"/>
  <c r="D19" i="4"/>
  <c r="E19" i="4"/>
  <c r="F19" i="4"/>
  <c r="G19" i="4"/>
  <c r="H19" i="4"/>
  <c r="I19" i="4"/>
  <c r="J19" i="4"/>
  <c r="K19" i="4"/>
  <c r="O19" i="4" s="1"/>
  <c r="O17" i="4" s="1"/>
  <c r="L19" i="4"/>
  <c r="M19" i="4"/>
  <c r="N19" i="4"/>
  <c r="D20" i="4"/>
  <c r="E20" i="4"/>
  <c r="F20" i="4"/>
  <c r="G20" i="4"/>
  <c r="H20" i="4"/>
  <c r="I20" i="4"/>
  <c r="J20" i="4"/>
  <c r="K20" i="4"/>
  <c r="L20" i="4"/>
  <c r="M20" i="4"/>
  <c r="N20" i="4"/>
  <c r="D21" i="4"/>
  <c r="E21" i="4"/>
  <c r="F21" i="4"/>
  <c r="G21" i="4"/>
  <c r="H21" i="4"/>
  <c r="I21" i="4"/>
  <c r="J21" i="4"/>
  <c r="K21" i="4"/>
  <c r="L21" i="4"/>
  <c r="M21" i="4"/>
  <c r="O21" i="4" s="1"/>
  <c r="N21" i="4"/>
  <c r="D22" i="4"/>
  <c r="E22" i="4"/>
  <c r="F22" i="4"/>
  <c r="G22" i="4"/>
  <c r="H22" i="4"/>
  <c r="I22" i="4"/>
  <c r="J22" i="4"/>
  <c r="K22" i="4"/>
  <c r="L22" i="4"/>
  <c r="M22" i="4"/>
  <c r="N22" i="4"/>
  <c r="D23" i="4"/>
  <c r="E23" i="4"/>
  <c r="F23" i="4"/>
  <c r="G23" i="4"/>
  <c r="H23" i="4"/>
  <c r="I23" i="4"/>
  <c r="J23" i="4"/>
  <c r="K23" i="4"/>
  <c r="L23" i="4"/>
  <c r="M23" i="4"/>
  <c r="O23" i="4" s="1"/>
  <c r="N23" i="4"/>
  <c r="D24" i="4"/>
  <c r="E24" i="4"/>
  <c r="F24" i="4"/>
  <c r="G24" i="4"/>
  <c r="H24" i="4"/>
  <c r="I24" i="4"/>
  <c r="J24" i="4"/>
  <c r="K24" i="4"/>
  <c r="L24" i="4"/>
  <c r="M24" i="4"/>
  <c r="O24" i="4" s="1"/>
  <c r="N24" i="4"/>
  <c r="D25" i="4"/>
  <c r="E25" i="4"/>
  <c r="F25" i="4"/>
  <c r="G25" i="4"/>
  <c r="H25" i="4"/>
  <c r="I25" i="4"/>
  <c r="J25" i="4"/>
  <c r="K25" i="4"/>
  <c r="L25" i="4"/>
  <c r="M25" i="4"/>
  <c r="N25" i="4"/>
  <c r="D26" i="4"/>
  <c r="E26" i="4"/>
  <c r="F26" i="4"/>
  <c r="G26" i="4"/>
  <c r="H26" i="4"/>
  <c r="I26" i="4"/>
  <c r="J26" i="4"/>
  <c r="K26" i="4"/>
  <c r="L26" i="4"/>
  <c r="M26" i="4"/>
  <c r="N26" i="4"/>
  <c r="D27" i="4"/>
  <c r="E27" i="4"/>
  <c r="F27" i="4"/>
  <c r="G27" i="4"/>
  <c r="H27" i="4"/>
  <c r="I27" i="4"/>
  <c r="J27" i="4"/>
  <c r="K27" i="4"/>
  <c r="O27" i="4" s="1"/>
  <c r="L27" i="4"/>
  <c r="M27" i="4"/>
  <c r="N27" i="4"/>
  <c r="D28" i="4"/>
  <c r="E28" i="4"/>
  <c r="F28" i="4"/>
  <c r="G28" i="4"/>
  <c r="H28" i="4"/>
  <c r="I28" i="4"/>
  <c r="J28" i="4"/>
  <c r="K28" i="4"/>
  <c r="L28" i="4"/>
  <c r="M28" i="4"/>
  <c r="N28" i="4"/>
  <c r="D29" i="4"/>
  <c r="E29" i="4"/>
  <c r="F29" i="4"/>
  <c r="G29" i="4"/>
  <c r="H29" i="4"/>
  <c r="I29" i="4"/>
  <c r="J29" i="4"/>
  <c r="K29" i="4"/>
  <c r="L29" i="4"/>
  <c r="M29" i="4"/>
  <c r="O29" i="4" s="1"/>
  <c r="N29" i="4"/>
  <c r="D30" i="4"/>
  <c r="E30" i="4"/>
  <c r="F30" i="4"/>
  <c r="G30" i="4"/>
  <c r="H30" i="4"/>
  <c r="I30" i="4"/>
  <c r="J30" i="4"/>
  <c r="K30" i="4"/>
  <c r="O30" i="4" s="1"/>
  <c r="L30" i="4"/>
  <c r="M30" i="4"/>
  <c r="N30" i="4"/>
  <c r="D31" i="4"/>
  <c r="E31" i="4"/>
  <c r="F31" i="4"/>
  <c r="G31" i="4"/>
  <c r="H31" i="4"/>
  <c r="I31" i="4"/>
  <c r="J31" i="4"/>
  <c r="K31" i="4"/>
  <c r="L31" i="4"/>
  <c r="M31" i="4"/>
  <c r="O31" i="4" s="1"/>
  <c r="N31" i="4"/>
  <c r="D32" i="4"/>
  <c r="E32" i="4"/>
  <c r="F32" i="4"/>
  <c r="G32" i="4"/>
  <c r="H32" i="4"/>
  <c r="I32" i="4"/>
  <c r="J32" i="4"/>
  <c r="K32" i="4"/>
  <c r="L32" i="4"/>
  <c r="M32" i="4"/>
  <c r="O32" i="4" s="1"/>
  <c r="N32" i="4"/>
  <c r="D33" i="4"/>
  <c r="E33" i="4"/>
  <c r="F33" i="4"/>
  <c r="G33" i="4"/>
  <c r="H33" i="4"/>
  <c r="I33" i="4"/>
  <c r="J33" i="4"/>
  <c r="K33" i="4"/>
  <c r="L33" i="4"/>
  <c r="M33" i="4"/>
  <c r="N33" i="4"/>
  <c r="D34" i="4"/>
  <c r="E34" i="4"/>
  <c r="F34" i="4"/>
  <c r="G34" i="4"/>
  <c r="H34" i="4"/>
  <c r="I34" i="4"/>
  <c r="J34" i="4"/>
  <c r="K34" i="4"/>
  <c r="L34" i="4"/>
  <c r="M34" i="4"/>
  <c r="N34" i="4"/>
  <c r="D35" i="4"/>
  <c r="E35" i="4"/>
  <c r="F35" i="4"/>
  <c r="G35" i="4"/>
  <c r="H35" i="4"/>
  <c r="I35" i="4"/>
  <c r="J35" i="4"/>
  <c r="K35" i="4"/>
  <c r="O35" i="4" s="1"/>
  <c r="L35" i="4"/>
  <c r="M35" i="4"/>
  <c r="N35" i="4"/>
  <c r="D36" i="4"/>
  <c r="E36" i="4"/>
  <c r="F36" i="4"/>
  <c r="G36" i="4"/>
  <c r="H36" i="4"/>
  <c r="I36" i="4"/>
  <c r="J36" i="4"/>
  <c r="K36" i="4"/>
  <c r="L36" i="4"/>
  <c r="M36" i="4"/>
  <c r="N36" i="4"/>
  <c r="D37" i="4"/>
  <c r="E37" i="4"/>
  <c r="F37" i="4"/>
  <c r="G37" i="4"/>
  <c r="H37" i="4"/>
  <c r="I37" i="4"/>
  <c r="J37" i="4"/>
  <c r="K37" i="4"/>
  <c r="L37" i="4"/>
  <c r="M37" i="4"/>
  <c r="O37" i="4" s="1"/>
  <c r="N37" i="4"/>
  <c r="D38" i="4"/>
  <c r="E38" i="4"/>
  <c r="F38" i="4"/>
  <c r="G38" i="4"/>
  <c r="H38" i="4"/>
  <c r="I38" i="4"/>
  <c r="J38" i="4"/>
  <c r="K38" i="4"/>
  <c r="O38" i="4" s="1"/>
  <c r="L38" i="4"/>
  <c r="M38" i="4"/>
  <c r="N38" i="4"/>
  <c r="D39" i="4"/>
  <c r="E39" i="4"/>
  <c r="F39" i="4"/>
  <c r="G39" i="4"/>
  <c r="H39" i="4"/>
  <c r="I39" i="4"/>
  <c r="J39" i="4"/>
  <c r="K39" i="4"/>
  <c r="L39" i="4"/>
  <c r="M39" i="4"/>
  <c r="O39" i="4" s="1"/>
  <c r="N39" i="4"/>
  <c r="D40" i="4"/>
  <c r="E40" i="4"/>
  <c r="F40" i="4"/>
  <c r="G40" i="4"/>
  <c r="H40" i="4"/>
  <c r="I40" i="4"/>
  <c r="J40" i="4"/>
  <c r="K40" i="4"/>
  <c r="L40" i="4"/>
  <c r="M40" i="4"/>
  <c r="O40" i="4" s="1"/>
  <c r="N40" i="4"/>
  <c r="D41" i="4"/>
  <c r="E41" i="4"/>
  <c r="F41" i="4"/>
  <c r="G41" i="4"/>
  <c r="H41" i="4"/>
  <c r="I41" i="4"/>
  <c r="J41" i="4"/>
  <c r="K41" i="4"/>
  <c r="L41" i="4"/>
  <c r="M41" i="4"/>
  <c r="N41" i="4"/>
  <c r="D42" i="4"/>
  <c r="E42" i="4"/>
  <c r="F42" i="4"/>
  <c r="G42" i="4"/>
  <c r="H42" i="4"/>
  <c r="I42" i="4"/>
  <c r="J42" i="4"/>
  <c r="K42" i="4"/>
  <c r="L42" i="4"/>
  <c r="M42" i="4"/>
  <c r="N42" i="4"/>
  <c r="D43" i="4"/>
  <c r="E43" i="4"/>
  <c r="F43" i="4"/>
  <c r="G43" i="4"/>
  <c r="H43" i="4"/>
  <c r="I43" i="4"/>
  <c r="J43" i="4"/>
  <c r="K43" i="4"/>
  <c r="O43" i="4" s="1"/>
  <c r="L43" i="4"/>
  <c r="M43" i="4"/>
  <c r="N43" i="4"/>
  <c r="D44" i="4"/>
  <c r="E44" i="4"/>
  <c r="F44" i="4"/>
  <c r="G44" i="4"/>
  <c r="H44" i="4"/>
  <c r="I44" i="4"/>
  <c r="J44" i="4"/>
  <c r="K44" i="4"/>
  <c r="L44" i="4"/>
  <c r="M44" i="4"/>
  <c r="N44" i="4"/>
  <c r="D45" i="4"/>
  <c r="E45" i="4"/>
  <c r="F45" i="4"/>
  <c r="G45" i="4"/>
  <c r="H45" i="4"/>
  <c r="I45" i="4"/>
  <c r="J45" i="4"/>
  <c r="K45" i="4"/>
  <c r="L45" i="4"/>
  <c r="M45" i="4"/>
  <c r="O45" i="4" s="1"/>
  <c r="N45" i="4"/>
  <c r="D46" i="4"/>
  <c r="E46" i="4"/>
  <c r="F46" i="4"/>
  <c r="G46" i="4"/>
  <c r="H46" i="4"/>
  <c r="I46" i="4"/>
  <c r="J46" i="4"/>
  <c r="K46" i="4"/>
  <c r="O46" i="4" s="1"/>
  <c r="L46" i="4"/>
  <c r="M46" i="4"/>
  <c r="N46" i="4"/>
  <c r="D47" i="4"/>
  <c r="E47" i="4"/>
  <c r="F47" i="4"/>
  <c r="G47" i="4"/>
  <c r="H47" i="4"/>
  <c r="I47" i="4"/>
  <c r="J47" i="4"/>
  <c r="K47" i="4"/>
  <c r="L47" i="4"/>
  <c r="M47" i="4"/>
  <c r="O47" i="4" s="1"/>
  <c r="N47" i="4"/>
  <c r="D48" i="4"/>
  <c r="E48" i="4"/>
  <c r="F48" i="4"/>
  <c r="G48" i="4"/>
  <c r="H48" i="4"/>
  <c r="I48" i="4"/>
  <c r="J48" i="4"/>
  <c r="K48" i="4"/>
  <c r="L48" i="4"/>
  <c r="M48" i="4"/>
  <c r="O48" i="4" s="1"/>
  <c r="N48" i="4"/>
  <c r="D49" i="4"/>
  <c r="E49" i="4"/>
  <c r="F49" i="4"/>
  <c r="G49" i="4"/>
  <c r="H49" i="4"/>
  <c r="I49" i="4"/>
  <c r="J49" i="4"/>
  <c r="K49" i="4"/>
  <c r="L49" i="4"/>
  <c r="M49" i="4"/>
  <c r="N49" i="4"/>
  <c r="D50" i="4"/>
  <c r="E50" i="4"/>
  <c r="F50" i="4"/>
  <c r="G50" i="4"/>
  <c r="H50" i="4"/>
  <c r="I50" i="4"/>
  <c r="J50" i="4"/>
  <c r="K50" i="4"/>
  <c r="L50" i="4"/>
  <c r="M50" i="4"/>
  <c r="N50" i="4"/>
  <c r="D51" i="4"/>
  <c r="E51" i="4"/>
  <c r="F51" i="4"/>
  <c r="G51" i="4"/>
  <c r="H51" i="4"/>
  <c r="I51" i="4"/>
  <c r="J51" i="4"/>
  <c r="K51" i="4"/>
  <c r="L51" i="4"/>
  <c r="M51" i="4"/>
  <c r="N51" i="4"/>
  <c r="D52" i="4"/>
  <c r="E52" i="4"/>
  <c r="F52" i="4"/>
  <c r="G52" i="4"/>
  <c r="H52" i="4"/>
  <c r="I52" i="4"/>
  <c r="J52" i="4"/>
  <c r="K52" i="4"/>
  <c r="L52" i="4"/>
  <c r="M52" i="4"/>
  <c r="N52" i="4"/>
  <c r="D53" i="4"/>
  <c r="E53" i="4"/>
  <c r="F53" i="4"/>
  <c r="G53" i="4"/>
  <c r="H53" i="4"/>
  <c r="I53" i="4"/>
  <c r="J53" i="4"/>
  <c r="K53" i="4"/>
  <c r="L53" i="4"/>
  <c r="M53" i="4"/>
  <c r="O53" i="4" s="1"/>
  <c r="N53" i="4"/>
  <c r="D54" i="4"/>
  <c r="E54" i="4"/>
  <c r="F54" i="4"/>
  <c r="G54" i="4"/>
  <c r="H54" i="4"/>
  <c r="I54" i="4"/>
  <c r="J54" i="4"/>
  <c r="K54" i="4"/>
  <c r="O54" i="4" s="1"/>
  <c r="L54" i="4"/>
  <c r="M54" i="4"/>
  <c r="N54" i="4"/>
  <c r="D55" i="4"/>
  <c r="E55" i="4"/>
  <c r="F55" i="4"/>
  <c r="G55" i="4"/>
  <c r="H55" i="4"/>
  <c r="I55" i="4"/>
  <c r="J55" i="4"/>
  <c r="K55" i="4"/>
  <c r="L55" i="4"/>
  <c r="M55" i="4"/>
  <c r="O55" i="4" s="1"/>
  <c r="N55" i="4"/>
  <c r="D56" i="4"/>
  <c r="E56" i="4"/>
  <c r="F56" i="4"/>
  <c r="G56" i="4"/>
  <c r="H56" i="4"/>
  <c r="I56" i="4"/>
  <c r="J56" i="4"/>
  <c r="K56" i="4"/>
  <c r="L56" i="4"/>
  <c r="M56" i="4"/>
  <c r="O56" i="4" s="1"/>
  <c r="N56" i="4"/>
  <c r="D57" i="4"/>
  <c r="E57" i="4"/>
  <c r="F57" i="4"/>
  <c r="G57" i="4"/>
  <c r="H57" i="4"/>
  <c r="I57" i="4"/>
  <c r="J57" i="4"/>
  <c r="K57" i="4"/>
  <c r="L57" i="4"/>
  <c r="M57" i="4"/>
  <c r="N57" i="4"/>
  <c r="D58" i="4"/>
  <c r="E58" i="4"/>
  <c r="F58" i="4"/>
  <c r="G58" i="4"/>
  <c r="H58" i="4"/>
  <c r="I58" i="4"/>
  <c r="J58" i="4"/>
  <c r="K58" i="4"/>
  <c r="L58" i="4"/>
  <c r="M58" i="4"/>
  <c r="N58" i="4"/>
  <c r="D59" i="4"/>
  <c r="E59" i="4"/>
  <c r="F59" i="4"/>
  <c r="G59" i="4"/>
  <c r="H59" i="4"/>
  <c r="I59" i="4"/>
  <c r="J59" i="4"/>
  <c r="K59" i="4"/>
  <c r="L59" i="4"/>
  <c r="M59" i="4"/>
  <c r="N59" i="4"/>
  <c r="D60" i="4"/>
  <c r="E60" i="4"/>
  <c r="F60" i="4"/>
  <c r="G60" i="4"/>
  <c r="H60" i="4"/>
  <c r="I60" i="4"/>
  <c r="J60" i="4"/>
  <c r="K60" i="4"/>
  <c r="L60" i="4"/>
  <c r="M60" i="4"/>
  <c r="N60" i="4"/>
  <c r="D61" i="4"/>
  <c r="E61" i="4"/>
  <c r="F61" i="4"/>
  <c r="G61" i="4"/>
  <c r="H61" i="4"/>
  <c r="I61" i="4"/>
  <c r="J61" i="4"/>
  <c r="K61" i="4"/>
  <c r="L61" i="4"/>
  <c r="M61" i="4"/>
  <c r="O61" i="4" s="1"/>
  <c r="O59" i="4" s="1"/>
  <c r="N61" i="4"/>
  <c r="D62" i="4"/>
  <c r="E62" i="4"/>
  <c r="F62" i="4"/>
  <c r="G62" i="4"/>
  <c r="H62" i="4"/>
  <c r="I62" i="4"/>
  <c r="J62" i="4"/>
  <c r="K62" i="4"/>
  <c r="L62" i="4"/>
  <c r="M62" i="4"/>
  <c r="N62" i="4"/>
  <c r="D63" i="4"/>
  <c r="E63" i="4"/>
  <c r="F63" i="4"/>
  <c r="G63" i="4"/>
  <c r="H63" i="4"/>
  <c r="I63" i="4"/>
  <c r="J63" i="4"/>
  <c r="K63" i="4"/>
  <c r="L63" i="4"/>
  <c r="M63" i="4"/>
  <c r="O63" i="4" s="1"/>
  <c r="N63" i="4"/>
  <c r="D64" i="4"/>
  <c r="E64" i="4"/>
  <c r="F64" i="4"/>
  <c r="G64" i="4"/>
  <c r="H64" i="4"/>
  <c r="I64" i="4"/>
  <c r="J64" i="4"/>
  <c r="K64" i="4"/>
  <c r="L64" i="4"/>
  <c r="M64" i="4"/>
  <c r="O64" i="4" s="1"/>
  <c r="N64" i="4"/>
  <c r="E13" i="4"/>
  <c r="F13" i="4"/>
  <c r="G13" i="4"/>
  <c r="H13" i="4"/>
  <c r="I13" i="4"/>
  <c r="I12" i="4" s="1"/>
  <c r="J13" i="4"/>
  <c r="J12" i="4" s="1"/>
  <c r="K13" i="4"/>
  <c r="K12" i="4" s="1"/>
  <c r="K65" i="4" s="1"/>
  <c r="B75" i="4" s="1"/>
  <c r="L13" i="4"/>
  <c r="M13" i="4"/>
  <c r="N13" i="4"/>
  <c r="D13" i="4"/>
  <c r="O60" i="4"/>
  <c r="O58" i="4"/>
  <c r="O57" i="4"/>
  <c r="O52" i="4"/>
  <c r="O50" i="4"/>
  <c r="O49" i="4"/>
  <c r="O42" i="4"/>
  <c r="O41" i="4"/>
  <c r="O36" i="4"/>
  <c r="O33" i="4"/>
  <c r="O28" i="4"/>
  <c r="O26" i="4"/>
  <c r="O25" i="4"/>
  <c r="O20" i="4"/>
  <c r="O18" i="4"/>
  <c r="G12" i="4"/>
  <c r="G65" i="4" s="1"/>
  <c r="B71" i="4" s="1"/>
  <c r="F12" i="4"/>
  <c r="F65" i="4" s="1"/>
  <c r="B70" i="4" s="1"/>
  <c r="N64" i="3"/>
  <c r="M64" i="3"/>
  <c r="O64" i="3" s="1"/>
  <c r="L64" i="3"/>
  <c r="K64" i="3"/>
  <c r="J64" i="3"/>
  <c r="I64" i="3"/>
  <c r="H64" i="3"/>
  <c r="G64" i="3"/>
  <c r="F64" i="3"/>
  <c r="E64" i="3"/>
  <c r="D64" i="3"/>
  <c r="N63" i="3"/>
  <c r="M63" i="3"/>
  <c r="O63" i="3" s="1"/>
  <c r="O62" i="3" s="1"/>
  <c r="L63" i="3"/>
  <c r="K63" i="3"/>
  <c r="J63" i="3"/>
  <c r="I63" i="3"/>
  <c r="H63" i="3"/>
  <c r="G63" i="3"/>
  <c r="F63" i="3"/>
  <c r="E63" i="3"/>
  <c r="D63" i="3"/>
  <c r="N62" i="3"/>
  <c r="M62" i="3"/>
  <c r="L62" i="3"/>
  <c r="K62" i="3"/>
  <c r="J62" i="3"/>
  <c r="I62" i="3"/>
  <c r="H62" i="3"/>
  <c r="G62" i="3"/>
  <c r="F62" i="3"/>
  <c r="E62" i="3"/>
  <c r="D62" i="3"/>
  <c r="N61" i="3"/>
  <c r="M61" i="3"/>
  <c r="O61" i="3" s="1"/>
  <c r="L61" i="3"/>
  <c r="K61" i="3"/>
  <c r="J61" i="3"/>
  <c r="I61" i="3"/>
  <c r="H61" i="3"/>
  <c r="G61" i="3"/>
  <c r="F61" i="3"/>
  <c r="E61" i="3"/>
  <c r="D61" i="3"/>
  <c r="N60" i="3"/>
  <c r="M60" i="3"/>
  <c r="O60" i="3" s="1"/>
  <c r="O59" i="3" s="1"/>
  <c r="L60" i="3"/>
  <c r="K60" i="3"/>
  <c r="J60" i="3"/>
  <c r="I60" i="3"/>
  <c r="H60" i="3"/>
  <c r="G60" i="3"/>
  <c r="F60" i="3"/>
  <c r="E60" i="3"/>
  <c r="D60" i="3"/>
  <c r="N59" i="3"/>
  <c r="M59" i="3"/>
  <c r="L59" i="3"/>
  <c r="K59" i="3"/>
  <c r="J59" i="3"/>
  <c r="I59" i="3"/>
  <c r="H59" i="3"/>
  <c r="G59" i="3"/>
  <c r="F59" i="3"/>
  <c r="E59" i="3"/>
  <c r="D59" i="3"/>
  <c r="N58" i="3"/>
  <c r="M58" i="3"/>
  <c r="L58" i="3"/>
  <c r="K58" i="3"/>
  <c r="O58" i="3" s="1"/>
  <c r="J58" i="3"/>
  <c r="I58" i="3"/>
  <c r="H58" i="3"/>
  <c r="G58" i="3"/>
  <c r="F58" i="3"/>
  <c r="E58" i="3"/>
  <c r="D58" i="3"/>
  <c r="O57" i="3"/>
  <c r="N57" i="3"/>
  <c r="M57" i="3"/>
  <c r="L57" i="3"/>
  <c r="K57" i="3"/>
  <c r="J57" i="3"/>
  <c r="I57" i="3"/>
  <c r="H57" i="3"/>
  <c r="G57" i="3"/>
  <c r="F57" i="3"/>
  <c r="E57" i="3"/>
  <c r="D57" i="3"/>
  <c r="N56" i="3"/>
  <c r="M56" i="3"/>
  <c r="O56" i="3" s="1"/>
  <c r="L56" i="3"/>
  <c r="K56" i="3"/>
  <c r="J56" i="3"/>
  <c r="I56" i="3"/>
  <c r="H56" i="3"/>
  <c r="G56" i="3"/>
  <c r="F56" i="3"/>
  <c r="E56" i="3"/>
  <c r="D56" i="3"/>
  <c r="N55" i="3"/>
  <c r="M55" i="3"/>
  <c r="L55" i="3"/>
  <c r="K55" i="3"/>
  <c r="O55" i="3" s="1"/>
  <c r="J55" i="3"/>
  <c r="I55" i="3"/>
  <c r="H55" i="3"/>
  <c r="G55" i="3"/>
  <c r="F55" i="3"/>
  <c r="E55" i="3"/>
  <c r="D55" i="3"/>
  <c r="N54" i="3"/>
  <c r="M54" i="3"/>
  <c r="O54" i="3" s="1"/>
  <c r="L54" i="3"/>
  <c r="K54" i="3"/>
  <c r="J54" i="3"/>
  <c r="I54" i="3"/>
  <c r="H54" i="3"/>
  <c r="G54" i="3"/>
  <c r="F54" i="3"/>
  <c r="E54" i="3"/>
  <c r="D54" i="3"/>
  <c r="N53" i="3"/>
  <c r="M53" i="3"/>
  <c r="O53" i="3" s="1"/>
  <c r="L53" i="3"/>
  <c r="K53" i="3"/>
  <c r="J53" i="3"/>
  <c r="I53" i="3"/>
  <c r="H53" i="3"/>
  <c r="G53" i="3"/>
  <c r="F53" i="3"/>
  <c r="E53" i="3"/>
  <c r="D53" i="3"/>
  <c r="N52" i="3"/>
  <c r="M52" i="3"/>
  <c r="O52" i="3" s="1"/>
  <c r="O51" i="3" s="1"/>
  <c r="L52" i="3"/>
  <c r="K52" i="3"/>
  <c r="J52" i="3"/>
  <c r="I52" i="3"/>
  <c r="H52" i="3"/>
  <c r="G52" i="3"/>
  <c r="F52" i="3"/>
  <c r="E52" i="3"/>
  <c r="D52" i="3"/>
  <c r="N51" i="3"/>
  <c r="M51" i="3"/>
  <c r="L51" i="3"/>
  <c r="K51" i="3"/>
  <c r="J51" i="3"/>
  <c r="I51" i="3"/>
  <c r="H51" i="3"/>
  <c r="G51" i="3"/>
  <c r="F51" i="3"/>
  <c r="E51" i="3"/>
  <c r="D51" i="3"/>
  <c r="N50" i="3"/>
  <c r="M50" i="3"/>
  <c r="O50" i="3" s="1"/>
  <c r="L50" i="3"/>
  <c r="K50" i="3"/>
  <c r="J50" i="3"/>
  <c r="I50" i="3"/>
  <c r="H50" i="3"/>
  <c r="G50" i="3"/>
  <c r="F50" i="3"/>
  <c r="E50" i="3"/>
  <c r="D50" i="3"/>
  <c r="N49" i="3"/>
  <c r="M49" i="3"/>
  <c r="O49" i="3" s="1"/>
  <c r="L49" i="3"/>
  <c r="K49" i="3"/>
  <c r="J49" i="3"/>
  <c r="I49" i="3"/>
  <c r="H49" i="3"/>
  <c r="G49" i="3"/>
  <c r="F49" i="3"/>
  <c r="E49" i="3"/>
  <c r="D49" i="3"/>
  <c r="N48" i="3"/>
  <c r="M48" i="3"/>
  <c r="O48" i="3" s="1"/>
  <c r="L48" i="3"/>
  <c r="K48" i="3"/>
  <c r="J48" i="3"/>
  <c r="I48" i="3"/>
  <c r="H48" i="3"/>
  <c r="G48" i="3"/>
  <c r="F48" i="3"/>
  <c r="E48" i="3"/>
  <c r="D48" i="3"/>
  <c r="N47" i="3"/>
  <c r="M47" i="3"/>
  <c r="O47" i="3" s="1"/>
  <c r="L47" i="3"/>
  <c r="K47" i="3"/>
  <c r="J47" i="3"/>
  <c r="I47" i="3"/>
  <c r="H47" i="3"/>
  <c r="G47" i="3"/>
  <c r="F47" i="3"/>
  <c r="E47" i="3"/>
  <c r="D47" i="3"/>
  <c r="N46" i="3"/>
  <c r="M46" i="3"/>
  <c r="O46" i="3" s="1"/>
  <c r="L46" i="3"/>
  <c r="K46" i="3"/>
  <c r="J46" i="3"/>
  <c r="I46" i="3"/>
  <c r="H46" i="3"/>
  <c r="G46" i="3"/>
  <c r="F46" i="3"/>
  <c r="E46" i="3"/>
  <c r="D46" i="3"/>
  <c r="N45" i="3"/>
  <c r="M45" i="3"/>
  <c r="O45" i="3" s="1"/>
  <c r="L45" i="3"/>
  <c r="K45" i="3"/>
  <c r="J45" i="3"/>
  <c r="I45" i="3"/>
  <c r="H45" i="3"/>
  <c r="G45" i="3"/>
  <c r="F45" i="3"/>
  <c r="E45" i="3"/>
  <c r="D45" i="3"/>
  <c r="N44" i="3"/>
  <c r="M44" i="3"/>
  <c r="L44" i="3"/>
  <c r="K44" i="3"/>
  <c r="J44" i="3"/>
  <c r="I44" i="3"/>
  <c r="H44" i="3"/>
  <c r="G44" i="3"/>
  <c r="F44" i="3"/>
  <c r="E44" i="3"/>
  <c r="D44" i="3"/>
  <c r="N43" i="3"/>
  <c r="M43" i="3"/>
  <c r="O43" i="3" s="1"/>
  <c r="L43" i="3"/>
  <c r="K43" i="3"/>
  <c r="J43" i="3"/>
  <c r="I43" i="3"/>
  <c r="H43" i="3"/>
  <c r="G43" i="3"/>
  <c r="F43" i="3"/>
  <c r="E43" i="3"/>
  <c r="D43" i="3"/>
  <c r="N42" i="3"/>
  <c r="M42" i="3"/>
  <c r="O42" i="3" s="1"/>
  <c r="L42" i="3"/>
  <c r="K42" i="3"/>
  <c r="J42" i="3"/>
  <c r="I42" i="3"/>
  <c r="H42" i="3"/>
  <c r="G42" i="3"/>
  <c r="F42" i="3"/>
  <c r="E42" i="3"/>
  <c r="D42" i="3"/>
  <c r="N41" i="3"/>
  <c r="M41" i="3"/>
  <c r="O41" i="3" s="1"/>
  <c r="L41" i="3"/>
  <c r="K41" i="3"/>
  <c r="J41" i="3"/>
  <c r="I41" i="3"/>
  <c r="H41" i="3"/>
  <c r="G41" i="3"/>
  <c r="F41" i="3"/>
  <c r="E41" i="3"/>
  <c r="D41" i="3"/>
  <c r="N40" i="3"/>
  <c r="M40" i="3"/>
  <c r="O40" i="3" s="1"/>
  <c r="L40" i="3"/>
  <c r="K40" i="3"/>
  <c r="J40" i="3"/>
  <c r="I40" i="3"/>
  <c r="H40" i="3"/>
  <c r="G40" i="3"/>
  <c r="F40" i="3"/>
  <c r="E40" i="3"/>
  <c r="D40" i="3"/>
  <c r="N39" i="3"/>
  <c r="M39" i="3"/>
  <c r="O39" i="3" s="1"/>
  <c r="L39" i="3"/>
  <c r="K39" i="3"/>
  <c r="J39" i="3"/>
  <c r="I39" i="3"/>
  <c r="H39" i="3"/>
  <c r="G39" i="3"/>
  <c r="F39" i="3"/>
  <c r="E39" i="3"/>
  <c r="D39" i="3"/>
  <c r="N38" i="3"/>
  <c r="M38" i="3"/>
  <c r="O38" i="3" s="1"/>
  <c r="L38" i="3"/>
  <c r="K38" i="3"/>
  <c r="J38" i="3"/>
  <c r="I38" i="3"/>
  <c r="H38" i="3"/>
  <c r="G38" i="3"/>
  <c r="F38" i="3"/>
  <c r="E38" i="3"/>
  <c r="D38" i="3"/>
  <c r="N37" i="3"/>
  <c r="M37" i="3"/>
  <c r="O37" i="3" s="1"/>
  <c r="L37" i="3"/>
  <c r="K37" i="3"/>
  <c r="J37" i="3"/>
  <c r="I37" i="3"/>
  <c r="H37" i="3"/>
  <c r="G37" i="3"/>
  <c r="F37" i="3"/>
  <c r="E37" i="3"/>
  <c r="D37" i="3"/>
  <c r="N36" i="3"/>
  <c r="M36" i="3"/>
  <c r="O36" i="3" s="1"/>
  <c r="L36" i="3"/>
  <c r="K36" i="3"/>
  <c r="J36" i="3"/>
  <c r="I36" i="3"/>
  <c r="H36" i="3"/>
  <c r="G36" i="3"/>
  <c r="F36" i="3"/>
  <c r="E36" i="3"/>
  <c r="D36" i="3"/>
  <c r="N35" i="3"/>
  <c r="M35" i="3"/>
  <c r="O35" i="3" s="1"/>
  <c r="L35" i="3"/>
  <c r="K35" i="3"/>
  <c r="J35" i="3"/>
  <c r="I35" i="3"/>
  <c r="H35" i="3"/>
  <c r="G35" i="3"/>
  <c r="F35" i="3"/>
  <c r="E35" i="3"/>
  <c r="D35" i="3"/>
  <c r="N34" i="3"/>
  <c r="M34" i="3"/>
  <c r="L34" i="3"/>
  <c r="K34" i="3"/>
  <c r="J34" i="3"/>
  <c r="I34" i="3"/>
  <c r="H34" i="3"/>
  <c r="G34" i="3"/>
  <c r="F34" i="3"/>
  <c r="E34" i="3"/>
  <c r="D34" i="3"/>
  <c r="N33" i="3"/>
  <c r="M33" i="3"/>
  <c r="O33" i="3" s="1"/>
  <c r="L33" i="3"/>
  <c r="K33" i="3"/>
  <c r="J33" i="3"/>
  <c r="I33" i="3"/>
  <c r="H33" i="3"/>
  <c r="G33" i="3"/>
  <c r="F33" i="3"/>
  <c r="E33" i="3"/>
  <c r="D33" i="3"/>
  <c r="N32" i="3"/>
  <c r="M32" i="3"/>
  <c r="O32" i="3" s="1"/>
  <c r="L32" i="3"/>
  <c r="K32" i="3"/>
  <c r="J32" i="3"/>
  <c r="I32" i="3"/>
  <c r="H32" i="3"/>
  <c r="G32" i="3"/>
  <c r="F32" i="3"/>
  <c r="E32" i="3"/>
  <c r="D32" i="3"/>
  <c r="N31" i="3"/>
  <c r="M31" i="3"/>
  <c r="O31" i="3" s="1"/>
  <c r="L31" i="3"/>
  <c r="K31" i="3"/>
  <c r="J31" i="3"/>
  <c r="I31" i="3"/>
  <c r="H31" i="3"/>
  <c r="G31" i="3"/>
  <c r="F31" i="3"/>
  <c r="E31" i="3"/>
  <c r="D31" i="3"/>
  <c r="N30" i="3"/>
  <c r="M30" i="3"/>
  <c r="O30" i="3" s="1"/>
  <c r="L30" i="3"/>
  <c r="K30" i="3"/>
  <c r="J30" i="3"/>
  <c r="I30" i="3"/>
  <c r="H30" i="3"/>
  <c r="G30" i="3"/>
  <c r="F30" i="3"/>
  <c r="E30" i="3"/>
  <c r="D30" i="3"/>
  <c r="N29" i="3"/>
  <c r="M29" i="3"/>
  <c r="O29" i="3" s="1"/>
  <c r="L29" i="3"/>
  <c r="K29" i="3"/>
  <c r="J29" i="3"/>
  <c r="I29" i="3"/>
  <c r="H29" i="3"/>
  <c r="G29" i="3"/>
  <c r="F29" i="3"/>
  <c r="E29" i="3"/>
  <c r="D29" i="3"/>
  <c r="N28" i="3"/>
  <c r="M28" i="3"/>
  <c r="O28" i="3" s="1"/>
  <c r="L28" i="3"/>
  <c r="K28" i="3"/>
  <c r="J28" i="3"/>
  <c r="I28" i="3"/>
  <c r="H28" i="3"/>
  <c r="G28" i="3"/>
  <c r="F28" i="3"/>
  <c r="E28" i="3"/>
  <c r="D28" i="3"/>
  <c r="N27" i="3"/>
  <c r="M27" i="3"/>
  <c r="O27" i="3" s="1"/>
  <c r="L27" i="3"/>
  <c r="K27" i="3"/>
  <c r="J27" i="3"/>
  <c r="I27" i="3"/>
  <c r="H27" i="3"/>
  <c r="G27" i="3"/>
  <c r="F27" i="3"/>
  <c r="E27" i="3"/>
  <c r="D27" i="3"/>
  <c r="N26" i="3"/>
  <c r="M26" i="3"/>
  <c r="O26" i="3" s="1"/>
  <c r="L26" i="3"/>
  <c r="K26" i="3"/>
  <c r="J26" i="3"/>
  <c r="I26" i="3"/>
  <c r="H26" i="3"/>
  <c r="G26" i="3"/>
  <c r="F26" i="3"/>
  <c r="E26" i="3"/>
  <c r="D26" i="3"/>
  <c r="N25" i="3"/>
  <c r="M25" i="3"/>
  <c r="O25" i="3" s="1"/>
  <c r="L25" i="3"/>
  <c r="K25" i="3"/>
  <c r="J25" i="3"/>
  <c r="I25" i="3"/>
  <c r="H25" i="3"/>
  <c r="G25" i="3"/>
  <c r="F25" i="3"/>
  <c r="E25" i="3"/>
  <c r="D25" i="3"/>
  <c r="N24" i="3"/>
  <c r="M24" i="3"/>
  <c r="O24" i="3" s="1"/>
  <c r="L24" i="3"/>
  <c r="K24" i="3"/>
  <c r="J24" i="3"/>
  <c r="I24" i="3"/>
  <c r="H24" i="3"/>
  <c r="G24" i="3"/>
  <c r="F24" i="3"/>
  <c r="E24" i="3"/>
  <c r="D24" i="3"/>
  <c r="N23" i="3"/>
  <c r="M23" i="3"/>
  <c r="O23" i="3" s="1"/>
  <c r="L23" i="3"/>
  <c r="K23" i="3"/>
  <c r="J23" i="3"/>
  <c r="I23" i="3"/>
  <c r="H23" i="3"/>
  <c r="G23" i="3"/>
  <c r="F23" i="3"/>
  <c r="E23" i="3"/>
  <c r="D23" i="3"/>
  <c r="N22" i="3"/>
  <c r="M22" i="3"/>
  <c r="L22" i="3"/>
  <c r="K22" i="3"/>
  <c r="J22" i="3"/>
  <c r="I22" i="3"/>
  <c r="H22" i="3"/>
  <c r="G22" i="3"/>
  <c r="F22" i="3"/>
  <c r="E22" i="3"/>
  <c r="D22" i="3"/>
  <c r="N21" i="3"/>
  <c r="M21" i="3"/>
  <c r="O21" i="3" s="1"/>
  <c r="L21" i="3"/>
  <c r="K21" i="3"/>
  <c r="J21" i="3"/>
  <c r="I21" i="3"/>
  <c r="H21" i="3"/>
  <c r="G21" i="3"/>
  <c r="F21" i="3"/>
  <c r="E21" i="3"/>
  <c r="D21" i="3"/>
  <c r="N20" i="3"/>
  <c r="M20" i="3"/>
  <c r="O20" i="3" s="1"/>
  <c r="L20" i="3"/>
  <c r="K20" i="3"/>
  <c r="J20" i="3"/>
  <c r="I20" i="3"/>
  <c r="H20" i="3"/>
  <c r="G20" i="3"/>
  <c r="F20" i="3"/>
  <c r="E20" i="3"/>
  <c r="D20" i="3"/>
  <c r="N19" i="3"/>
  <c r="M19" i="3"/>
  <c r="O19" i="3" s="1"/>
  <c r="L19" i="3"/>
  <c r="K19" i="3"/>
  <c r="J19" i="3"/>
  <c r="I19" i="3"/>
  <c r="H19" i="3"/>
  <c r="G19" i="3"/>
  <c r="F19" i="3"/>
  <c r="E19" i="3"/>
  <c r="D19" i="3"/>
  <c r="N18" i="3"/>
  <c r="M18" i="3"/>
  <c r="O18" i="3" s="1"/>
  <c r="L18" i="3"/>
  <c r="K18" i="3"/>
  <c r="J18" i="3"/>
  <c r="I18" i="3"/>
  <c r="H18" i="3"/>
  <c r="G18" i="3"/>
  <c r="F18" i="3"/>
  <c r="E18" i="3"/>
  <c r="D18" i="3"/>
  <c r="N17" i="3"/>
  <c r="M17" i="3"/>
  <c r="L17" i="3"/>
  <c r="K17" i="3"/>
  <c r="J17" i="3"/>
  <c r="I17" i="3"/>
  <c r="H17" i="3"/>
  <c r="G17" i="3"/>
  <c r="F17" i="3"/>
  <c r="E17" i="3"/>
  <c r="D17" i="3"/>
  <c r="N16" i="3"/>
  <c r="N12" i="3" s="1"/>
  <c r="N65" i="3" s="1"/>
  <c r="B78" i="3" s="1"/>
  <c r="M16" i="3"/>
  <c r="O16" i="3" s="1"/>
  <c r="L16" i="3"/>
  <c r="K16" i="3"/>
  <c r="J16" i="3"/>
  <c r="I16" i="3"/>
  <c r="H16" i="3"/>
  <c r="G16" i="3"/>
  <c r="F16" i="3"/>
  <c r="E16" i="3"/>
  <c r="D16" i="3"/>
  <c r="N15" i="3"/>
  <c r="M15" i="3"/>
  <c r="O15" i="3" s="1"/>
  <c r="L15" i="3"/>
  <c r="K15" i="3"/>
  <c r="J15" i="3"/>
  <c r="I15" i="3"/>
  <c r="H15" i="3"/>
  <c r="G15" i="3"/>
  <c r="F15" i="3"/>
  <c r="E15" i="3"/>
  <c r="D15" i="3"/>
  <c r="N14" i="3"/>
  <c r="M14" i="3"/>
  <c r="O14" i="3" s="1"/>
  <c r="L14" i="3"/>
  <c r="K14" i="3"/>
  <c r="J14" i="3"/>
  <c r="I14" i="3"/>
  <c r="H14" i="3"/>
  <c r="G14" i="3"/>
  <c r="G12" i="3" s="1"/>
  <c r="G65" i="3" s="1"/>
  <c r="B71" i="3" s="1"/>
  <c r="F14" i="3"/>
  <c r="E14" i="3"/>
  <c r="D14" i="3"/>
  <c r="N13" i="3"/>
  <c r="M13" i="3"/>
  <c r="O13" i="3" s="1"/>
  <c r="L13" i="3"/>
  <c r="L12" i="3" s="1"/>
  <c r="L65" i="3" s="1"/>
  <c r="B76" i="3" s="1"/>
  <c r="K13" i="3"/>
  <c r="K12" i="3" s="1"/>
  <c r="K65" i="3" s="1"/>
  <c r="B75" i="3" s="1"/>
  <c r="J13" i="3"/>
  <c r="J12" i="3" s="1"/>
  <c r="J65" i="3" s="1"/>
  <c r="I13" i="3"/>
  <c r="I12" i="3" s="1"/>
  <c r="I65" i="3" s="1"/>
  <c r="H13" i="3"/>
  <c r="G13" i="3"/>
  <c r="F13" i="3"/>
  <c r="E13" i="3"/>
  <c r="D13" i="3"/>
  <c r="D12" i="3" s="1"/>
  <c r="D65" i="3" s="1"/>
  <c r="M12" i="3"/>
  <c r="M65" i="3" s="1"/>
  <c r="B77" i="3" s="1"/>
  <c r="H12" i="3"/>
  <c r="H65" i="3" s="1"/>
  <c r="B72" i="3" s="1"/>
  <c r="F12" i="3"/>
  <c r="F65" i="3" s="1"/>
  <c r="B70" i="3" s="1"/>
  <c r="E12" i="3"/>
  <c r="E65" i="3" s="1"/>
  <c r="N64" i="2"/>
  <c r="M64" i="2"/>
  <c r="O64" i="2" s="1"/>
  <c r="L64" i="2"/>
  <c r="K64" i="2"/>
  <c r="J64" i="2"/>
  <c r="I64" i="2"/>
  <c r="H64" i="2"/>
  <c r="G64" i="2"/>
  <c r="F64" i="2"/>
  <c r="E64" i="2"/>
  <c r="D64" i="2"/>
  <c r="N63" i="2"/>
  <c r="M63" i="2"/>
  <c r="O63" i="2" s="1"/>
  <c r="O62" i="2" s="1"/>
  <c r="L63" i="2"/>
  <c r="K63" i="2"/>
  <c r="J63" i="2"/>
  <c r="I63" i="2"/>
  <c r="H63" i="2"/>
  <c r="G63" i="2"/>
  <c r="F63" i="2"/>
  <c r="E63" i="2"/>
  <c r="D63" i="2"/>
  <c r="N62" i="2"/>
  <c r="M62" i="2"/>
  <c r="L62" i="2"/>
  <c r="K62" i="2"/>
  <c r="J62" i="2"/>
  <c r="I62" i="2"/>
  <c r="H62" i="2"/>
  <c r="G62" i="2"/>
  <c r="F62" i="2"/>
  <c r="E62" i="2"/>
  <c r="D62" i="2"/>
  <c r="N61" i="2"/>
  <c r="M61" i="2"/>
  <c r="O61" i="2" s="1"/>
  <c r="L61" i="2"/>
  <c r="K61" i="2"/>
  <c r="J61" i="2"/>
  <c r="I61" i="2"/>
  <c r="H61" i="2"/>
  <c r="G61" i="2"/>
  <c r="F61" i="2"/>
  <c r="E61" i="2"/>
  <c r="D61" i="2"/>
  <c r="N60" i="2"/>
  <c r="M60" i="2"/>
  <c r="O60" i="2" s="1"/>
  <c r="O59" i="2" s="1"/>
  <c r="L60" i="2"/>
  <c r="K60" i="2"/>
  <c r="J60" i="2"/>
  <c r="I60" i="2"/>
  <c r="H60" i="2"/>
  <c r="G60" i="2"/>
  <c r="F60" i="2"/>
  <c r="E60" i="2"/>
  <c r="D60" i="2"/>
  <c r="N59" i="2"/>
  <c r="M59" i="2"/>
  <c r="L59" i="2"/>
  <c r="K59" i="2"/>
  <c r="J59" i="2"/>
  <c r="I59" i="2"/>
  <c r="H59" i="2"/>
  <c r="G59" i="2"/>
  <c r="F59" i="2"/>
  <c r="E59" i="2"/>
  <c r="D59" i="2"/>
  <c r="N58" i="2"/>
  <c r="M58" i="2"/>
  <c r="O58" i="2" s="1"/>
  <c r="L58" i="2"/>
  <c r="K58" i="2"/>
  <c r="J58" i="2"/>
  <c r="I58" i="2"/>
  <c r="H58" i="2"/>
  <c r="G58" i="2"/>
  <c r="F58" i="2"/>
  <c r="E58" i="2"/>
  <c r="D58" i="2"/>
  <c r="O57" i="2"/>
  <c r="N57" i="2"/>
  <c r="M57" i="2"/>
  <c r="L57" i="2"/>
  <c r="K57" i="2"/>
  <c r="J57" i="2"/>
  <c r="I57" i="2"/>
  <c r="H57" i="2"/>
  <c r="G57" i="2"/>
  <c r="F57" i="2"/>
  <c r="E57" i="2"/>
  <c r="D57" i="2"/>
  <c r="N56" i="2"/>
  <c r="M56" i="2"/>
  <c r="O56" i="2" s="1"/>
  <c r="L56" i="2"/>
  <c r="K56" i="2"/>
  <c r="J56" i="2"/>
  <c r="I56" i="2"/>
  <c r="H56" i="2"/>
  <c r="G56" i="2"/>
  <c r="F56" i="2"/>
  <c r="E56" i="2"/>
  <c r="D56" i="2"/>
  <c r="N55" i="2"/>
  <c r="M55" i="2"/>
  <c r="L55" i="2"/>
  <c r="K55" i="2"/>
  <c r="O55" i="2" s="1"/>
  <c r="J55" i="2"/>
  <c r="I55" i="2"/>
  <c r="H55" i="2"/>
  <c r="G55" i="2"/>
  <c r="F55" i="2"/>
  <c r="E55" i="2"/>
  <c r="D55" i="2"/>
  <c r="N54" i="2"/>
  <c r="M54" i="2"/>
  <c r="O54" i="2" s="1"/>
  <c r="L54" i="2"/>
  <c r="K54" i="2"/>
  <c r="J54" i="2"/>
  <c r="I54" i="2"/>
  <c r="H54" i="2"/>
  <c r="G54" i="2"/>
  <c r="F54" i="2"/>
  <c r="E54" i="2"/>
  <c r="D54" i="2"/>
  <c r="N53" i="2"/>
  <c r="M53" i="2"/>
  <c r="O53" i="2" s="1"/>
  <c r="L53" i="2"/>
  <c r="K53" i="2"/>
  <c r="J53" i="2"/>
  <c r="I53" i="2"/>
  <c r="H53" i="2"/>
  <c r="G53" i="2"/>
  <c r="F53" i="2"/>
  <c r="E53" i="2"/>
  <c r="D53" i="2"/>
  <c r="N52" i="2"/>
  <c r="M52" i="2"/>
  <c r="O52" i="2" s="1"/>
  <c r="L52" i="2"/>
  <c r="K52" i="2"/>
  <c r="J52" i="2"/>
  <c r="I52" i="2"/>
  <c r="H52" i="2"/>
  <c r="G52" i="2"/>
  <c r="F52" i="2"/>
  <c r="E52" i="2"/>
  <c r="D52" i="2"/>
  <c r="N51" i="2"/>
  <c r="M51" i="2"/>
  <c r="L51" i="2"/>
  <c r="K51" i="2"/>
  <c r="J51" i="2"/>
  <c r="I51" i="2"/>
  <c r="H51" i="2"/>
  <c r="G51" i="2"/>
  <c r="F51" i="2"/>
  <c r="E51" i="2"/>
  <c r="D51" i="2"/>
  <c r="N50" i="2"/>
  <c r="M50" i="2"/>
  <c r="O50" i="2" s="1"/>
  <c r="L50" i="2"/>
  <c r="K50" i="2"/>
  <c r="J50" i="2"/>
  <c r="I50" i="2"/>
  <c r="H50" i="2"/>
  <c r="G50" i="2"/>
  <c r="F50" i="2"/>
  <c r="E50" i="2"/>
  <c r="D50" i="2"/>
  <c r="N49" i="2"/>
  <c r="M49" i="2"/>
  <c r="O49" i="2" s="1"/>
  <c r="L49" i="2"/>
  <c r="K49" i="2"/>
  <c r="J49" i="2"/>
  <c r="I49" i="2"/>
  <c r="H49" i="2"/>
  <c r="G49" i="2"/>
  <c r="F49" i="2"/>
  <c r="E49" i="2"/>
  <c r="D49" i="2"/>
  <c r="N48" i="2"/>
  <c r="M48" i="2"/>
  <c r="O48" i="2" s="1"/>
  <c r="L48" i="2"/>
  <c r="K48" i="2"/>
  <c r="J48" i="2"/>
  <c r="I48" i="2"/>
  <c r="H48" i="2"/>
  <c r="G48" i="2"/>
  <c r="F48" i="2"/>
  <c r="E48" i="2"/>
  <c r="D48" i="2"/>
  <c r="N47" i="2"/>
  <c r="M47" i="2"/>
  <c r="O47" i="2" s="1"/>
  <c r="L47" i="2"/>
  <c r="K47" i="2"/>
  <c r="J47" i="2"/>
  <c r="I47" i="2"/>
  <c r="H47" i="2"/>
  <c r="G47" i="2"/>
  <c r="F47" i="2"/>
  <c r="E47" i="2"/>
  <c r="D47" i="2"/>
  <c r="N46" i="2"/>
  <c r="M46" i="2"/>
  <c r="O46" i="2" s="1"/>
  <c r="L46" i="2"/>
  <c r="K46" i="2"/>
  <c r="J46" i="2"/>
  <c r="I46" i="2"/>
  <c r="H46" i="2"/>
  <c r="G46" i="2"/>
  <c r="F46" i="2"/>
  <c r="E46" i="2"/>
  <c r="D46" i="2"/>
  <c r="N45" i="2"/>
  <c r="M45" i="2"/>
  <c r="O45" i="2" s="1"/>
  <c r="L45" i="2"/>
  <c r="K45" i="2"/>
  <c r="J45" i="2"/>
  <c r="I45" i="2"/>
  <c r="H45" i="2"/>
  <c r="G45" i="2"/>
  <c r="F45" i="2"/>
  <c r="E45" i="2"/>
  <c r="D45" i="2"/>
  <c r="N44" i="2"/>
  <c r="M44" i="2"/>
  <c r="L44" i="2"/>
  <c r="K44" i="2"/>
  <c r="J44" i="2"/>
  <c r="I44" i="2"/>
  <c r="H44" i="2"/>
  <c r="G44" i="2"/>
  <c r="F44" i="2"/>
  <c r="E44" i="2"/>
  <c r="D44" i="2"/>
  <c r="N43" i="2"/>
  <c r="M43" i="2"/>
  <c r="O43" i="2" s="1"/>
  <c r="L43" i="2"/>
  <c r="K43" i="2"/>
  <c r="J43" i="2"/>
  <c r="I43" i="2"/>
  <c r="H43" i="2"/>
  <c r="G43" i="2"/>
  <c r="F43" i="2"/>
  <c r="E43" i="2"/>
  <c r="D43" i="2"/>
  <c r="N42" i="2"/>
  <c r="M42" i="2"/>
  <c r="O42" i="2" s="1"/>
  <c r="L42" i="2"/>
  <c r="K42" i="2"/>
  <c r="J42" i="2"/>
  <c r="I42" i="2"/>
  <c r="H42" i="2"/>
  <c r="G42" i="2"/>
  <c r="F42" i="2"/>
  <c r="E42" i="2"/>
  <c r="D42" i="2"/>
  <c r="N41" i="2"/>
  <c r="M41" i="2"/>
  <c r="O41" i="2" s="1"/>
  <c r="L41" i="2"/>
  <c r="K41" i="2"/>
  <c r="J41" i="2"/>
  <c r="I41" i="2"/>
  <c r="H41" i="2"/>
  <c r="G41" i="2"/>
  <c r="F41" i="2"/>
  <c r="E41" i="2"/>
  <c r="D41" i="2"/>
  <c r="N40" i="2"/>
  <c r="M40" i="2"/>
  <c r="O40" i="2" s="1"/>
  <c r="L40" i="2"/>
  <c r="K40" i="2"/>
  <c r="J40" i="2"/>
  <c r="I40" i="2"/>
  <c r="H40" i="2"/>
  <c r="G40" i="2"/>
  <c r="F40" i="2"/>
  <c r="E40" i="2"/>
  <c r="D40" i="2"/>
  <c r="N39" i="2"/>
  <c r="M39" i="2"/>
  <c r="O39" i="2" s="1"/>
  <c r="L39" i="2"/>
  <c r="K39" i="2"/>
  <c r="J39" i="2"/>
  <c r="I39" i="2"/>
  <c r="H39" i="2"/>
  <c r="G39" i="2"/>
  <c r="F39" i="2"/>
  <c r="E39" i="2"/>
  <c r="D39" i="2"/>
  <c r="N38" i="2"/>
  <c r="M38" i="2"/>
  <c r="O38" i="2" s="1"/>
  <c r="L38" i="2"/>
  <c r="K38" i="2"/>
  <c r="J38" i="2"/>
  <c r="I38" i="2"/>
  <c r="H38" i="2"/>
  <c r="G38" i="2"/>
  <c r="F38" i="2"/>
  <c r="E38" i="2"/>
  <c r="D38" i="2"/>
  <c r="N37" i="2"/>
  <c r="M37" i="2"/>
  <c r="O37" i="2" s="1"/>
  <c r="L37" i="2"/>
  <c r="K37" i="2"/>
  <c r="J37" i="2"/>
  <c r="I37" i="2"/>
  <c r="H37" i="2"/>
  <c r="G37" i="2"/>
  <c r="F37" i="2"/>
  <c r="E37" i="2"/>
  <c r="D37" i="2"/>
  <c r="N36" i="2"/>
  <c r="M36" i="2"/>
  <c r="O36" i="2" s="1"/>
  <c r="L36" i="2"/>
  <c r="K36" i="2"/>
  <c r="J36" i="2"/>
  <c r="I36" i="2"/>
  <c r="H36" i="2"/>
  <c r="G36" i="2"/>
  <c r="F36" i="2"/>
  <c r="E36" i="2"/>
  <c r="D36" i="2"/>
  <c r="N35" i="2"/>
  <c r="M35" i="2"/>
  <c r="O35" i="2" s="1"/>
  <c r="L35" i="2"/>
  <c r="K35" i="2"/>
  <c r="J35" i="2"/>
  <c r="I35" i="2"/>
  <c r="H35" i="2"/>
  <c r="G35" i="2"/>
  <c r="F35" i="2"/>
  <c r="E35" i="2"/>
  <c r="D35" i="2"/>
  <c r="N34" i="2"/>
  <c r="M34" i="2"/>
  <c r="L34" i="2"/>
  <c r="K34" i="2"/>
  <c r="J34" i="2"/>
  <c r="I34" i="2"/>
  <c r="H34" i="2"/>
  <c r="G34" i="2"/>
  <c r="F34" i="2"/>
  <c r="E34" i="2"/>
  <c r="D34" i="2"/>
  <c r="N33" i="2"/>
  <c r="M33" i="2"/>
  <c r="O33" i="2" s="1"/>
  <c r="L33" i="2"/>
  <c r="K33" i="2"/>
  <c r="J33" i="2"/>
  <c r="I33" i="2"/>
  <c r="H33" i="2"/>
  <c r="G33" i="2"/>
  <c r="F33" i="2"/>
  <c r="E33" i="2"/>
  <c r="D33" i="2"/>
  <c r="N32" i="2"/>
  <c r="M32" i="2"/>
  <c r="O32" i="2" s="1"/>
  <c r="L32" i="2"/>
  <c r="K32" i="2"/>
  <c r="J32" i="2"/>
  <c r="I32" i="2"/>
  <c r="H32" i="2"/>
  <c r="G32" i="2"/>
  <c r="F32" i="2"/>
  <c r="E32" i="2"/>
  <c r="D32" i="2"/>
  <c r="N31" i="2"/>
  <c r="M31" i="2"/>
  <c r="O31" i="2" s="1"/>
  <c r="L31" i="2"/>
  <c r="K31" i="2"/>
  <c r="J31" i="2"/>
  <c r="I31" i="2"/>
  <c r="H31" i="2"/>
  <c r="G31" i="2"/>
  <c r="F31" i="2"/>
  <c r="E31" i="2"/>
  <c r="D31" i="2"/>
  <c r="N30" i="2"/>
  <c r="M30" i="2"/>
  <c r="O30" i="2" s="1"/>
  <c r="L30" i="2"/>
  <c r="K30" i="2"/>
  <c r="J30" i="2"/>
  <c r="I30" i="2"/>
  <c r="H30" i="2"/>
  <c r="G30" i="2"/>
  <c r="F30" i="2"/>
  <c r="E30" i="2"/>
  <c r="D30" i="2"/>
  <c r="N29" i="2"/>
  <c r="M29" i="2"/>
  <c r="O29" i="2" s="1"/>
  <c r="L29" i="2"/>
  <c r="K29" i="2"/>
  <c r="J29" i="2"/>
  <c r="I29" i="2"/>
  <c r="H29" i="2"/>
  <c r="G29" i="2"/>
  <c r="F29" i="2"/>
  <c r="E29" i="2"/>
  <c r="D29" i="2"/>
  <c r="N28" i="2"/>
  <c r="M28" i="2"/>
  <c r="O28" i="2" s="1"/>
  <c r="L28" i="2"/>
  <c r="K28" i="2"/>
  <c r="J28" i="2"/>
  <c r="I28" i="2"/>
  <c r="H28" i="2"/>
  <c r="G28" i="2"/>
  <c r="F28" i="2"/>
  <c r="E28" i="2"/>
  <c r="D28" i="2"/>
  <c r="N27" i="2"/>
  <c r="M27" i="2"/>
  <c r="O27" i="2" s="1"/>
  <c r="L27" i="2"/>
  <c r="K27" i="2"/>
  <c r="J27" i="2"/>
  <c r="I27" i="2"/>
  <c r="H27" i="2"/>
  <c r="G27" i="2"/>
  <c r="F27" i="2"/>
  <c r="E27" i="2"/>
  <c r="D27" i="2"/>
  <c r="N26" i="2"/>
  <c r="M26" i="2"/>
  <c r="O26" i="2" s="1"/>
  <c r="L26" i="2"/>
  <c r="K26" i="2"/>
  <c r="J26" i="2"/>
  <c r="I26" i="2"/>
  <c r="H26" i="2"/>
  <c r="G26" i="2"/>
  <c r="F26" i="2"/>
  <c r="E26" i="2"/>
  <c r="D26" i="2"/>
  <c r="N25" i="2"/>
  <c r="M25" i="2"/>
  <c r="O25" i="2" s="1"/>
  <c r="L25" i="2"/>
  <c r="K25" i="2"/>
  <c r="J25" i="2"/>
  <c r="I25" i="2"/>
  <c r="H25" i="2"/>
  <c r="G25" i="2"/>
  <c r="F25" i="2"/>
  <c r="E25" i="2"/>
  <c r="D25" i="2"/>
  <c r="N24" i="2"/>
  <c r="M24" i="2"/>
  <c r="O24" i="2" s="1"/>
  <c r="L24" i="2"/>
  <c r="K24" i="2"/>
  <c r="J24" i="2"/>
  <c r="I24" i="2"/>
  <c r="H24" i="2"/>
  <c r="G24" i="2"/>
  <c r="F24" i="2"/>
  <c r="E24" i="2"/>
  <c r="D24" i="2"/>
  <c r="N23" i="2"/>
  <c r="M23" i="2"/>
  <c r="O23" i="2" s="1"/>
  <c r="O22" i="2" s="1"/>
  <c r="L23" i="2"/>
  <c r="K23" i="2"/>
  <c r="J23" i="2"/>
  <c r="I23" i="2"/>
  <c r="H23" i="2"/>
  <c r="G23" i="2"/>
  <c r="F23" i="2"/>
  <c r="E23" i="2"/>
  <c r="D23" i="2"/>
  <c r="N22" i="2"/>
  <c r="M22" i="2"/>
  <c r="L22" i="2"/>
  <c r="K22" i="2"/>
  <c r="J22" i="2"/>
  <c r="I22" i="2"/>
  <c r="H22" i="2"/>
  <c r="G22" i="2"/>
  <c r="F22" i="2"/>
  <c r="E22" i="2"/>
  <c r="D22" i="2"/>
  <c r="N21" i="2"/>
  <c r="M21" i="2"/>
  <c r="O21" i="2" s="1"/>
  <c r="L21" i="2"/>
  <c r="K21" i="2"/>
  <c r="J21" i="2"/>
  <c r="I21" i="2"/>
  <c r="H21" i="2"/>
  <c r="G21" i="2"/>
  <c r="F21" i="2"/>
  <c r="E21" i="2"/>
  <c r="D21" i="2"/>
  <c r="N20" i="2"/>
  <c r="M20" i="2"/>
  <c r="O20" i="2" s="1"/>
  <c r="L20" i="2"/>
  <c r="K20" i="2"/>
  <c r="J20" i="2"/>
  <c r="I20" i="2"/>
  <c r="H20" i="2"/>
  <c r="G20" i="2"/>
  <c r="F20" i="2"/>
  <c r="E20" i="2"/>
  <c r="D20" i="2"/>
  <c r="N19" i="2"/>
  <c r="M19" i="2"/>
  <c r="O19" i="2" s="1"/>
  <c r="L19" i="2"/>
  <c r="K19" i="2"/>
  <c r="J19" i="2"/>
  <c r="I19" i="2"/>
  <c r="H19" i="2"/>
  <c r="G19" i="2"/>
  <c r="F19" i="2"/>
  <c r="E19" i="2"/>
  <c r="D19" i="2"/>
  <c r="N18" i="2"/>
  <c r="M18" i="2"/>
  <c r="O18" i="2" s="1"/>
  <c r="O17" i="2" s="1"/>
  <c r="L18" i="2"/>
  <c r="K18" i="2"/>
  <c r="J18" i="2"/>
  <c r="I18" i="2"/>
  <c r="H18" i="2"/>
  <c r="G18" i="2"/>
  <c r="F18" i="2"/>
  <c r="E18" i="2"/>
  <c r="D18" i="2"/>
  <c r="N17" i="2"/>
  <c r="M17" i="2"/>
  <c r="L17" i="2"/>
  <c r="K17" i="2"/>
  <c r="J17" i="2"/>
  <c r="I17" i="2"/>
  <c r="H17" i="2"/>
  <c r="G17" i="2"/>
  <c r="F17" i="2"/>
  <c r="E17" i="2"/>
  <c r="D17" i="2"/>
  <c r="N16" i="2"/>
  <c r="M16" i="2"/>
  <c r="O16" i="2" s="1"/>
  <c r="L16" i="2"/>
  <c r="K16" i="2"/>
  <c r="J16" i="2"/>
  <c r="I16" i="2"/>
  <c r="H16" i="2"/>
  <c r="G16" i="2"/>
  <c r="F16" i="2"/>
  <c r="E16" i="2"/>
  <c r="D16" i="2"/>
  <c r="N15" i="2"/>
  <c r="M15" i="2"/>
  <c r="O15" i="2" s="1"/>
  <c r="L15" i="2"/>
  <c r="K15" i="2"/>
  <c r="J15" i="2"/>
  <c r="I15" i="2"/>
  <c r="H15" i="2"/>
  <c r="G15" i="2"/>
  <c r="F15" i="2"/>
  <c r="E15" i="2"/>
  <c r="D15" i="2"/>
  <c r="N14" i="2"/>
  <c r="M14" i="2"/>
  <c r="M12" i="2" s="1"/>
  <c r="M65" i="2" s="1"/>
  <c r="B77" i="2" s="1"/>
  <c r="L14" i="2"/>
  <c r="K14" i="2"/>
  <c r="J14" i="2"/>
  <c r="I14" i="2"/>
  <c r="H14" i="2"/>
  <c r="G14" i="2"/>
  <c r="F14" i="2"/>
  <c r="E14" i="2"/>
  <c r="D14" i="2"/>
  <c r="N13" i="2"/>
  <c r="M13" i="2"/>
  <c r="O13" i="2" s="1"/>
  <c r="L13" i="2"/>
  <c r="L12" i="2" s="1"/>
  <c r="L65" i="2" s="1"/>
  <c r="B76" i="2" s="1"/>
  <c r="K13" i="2"/>
  <c r="K12" i="2" s="1"/>
  <c r="K65" i="2" s="1"/>
  <c r="B75" i="2" s="1"/>
  <c r="J13" i="2"/>
  <c r="J12" i="2" s="1"/>
  <c r="J65" i="2" s="1"/>
  <c r="I13" i="2"/>
  <c r="I12" i="2" s="1"/>
  <c r="I65" i="2" s="1"/>
  <c r="H13" i="2"/>
  <c r="G13" i="2"/>
  <c r="F13" i="2"/>
  <c r="E13" i="2"/>
  <c r="D13" i="2"/>
  <c r="D12" i="2" s="1"/>
  <c r="D65" i="2" s="1"/>
  <c r="N12" i="2"/>
  <c r="N65" i="2" s="1"/>
  <c r="B78" i="2" s="1"/>
  <c r="H12" i="2"/>
  <c r="H65" i="2" s="1"/>
  <c r="B72" i="2" s="1"/>
  <c r="G12" i="2"/>
  <c r="G65" i="2" s="1"/>
  <c r="B71" i="2" s="1"/>
  <c r="F12" i="2"/>
  <c r="F65" i="2" s="1"/>
  <c r="B70" i="2" s="1"/>
  <c r="E12" i="2"/>
  <c r="E65" i="2" s="1"/>
  <c r="N64" i="1"/>
  <c r="M64" i="1"/>
  <c r="O64" i="1" s="1"/>
  <c r="L64" i="1"/>
  <c r="K64" i="1"/>
  <c r="J64" i="1"/>
  <c r="I64" i="1"/>
  <c r="H64" i="1"/>
  <c r="G64" i="1"/>
  <c r="F64" i="1"/>
  <c r="E64" i="1"/>
  <c r="D64" i="1"/>
  <c r="N63" i="1"/>
  <c r="M63" i="1"/>
  <c r="O63" i="1" s="1"/>
  <c r="L63" i="1"/>
  <c r="K63" i="1"/>
  <c r="J63" i="1"/>
  <c r="I63" i="1"/>
  <c r="H63" i="1"/>
  <c r="G63" i="1"/>
  <c r="F63" i="1"/>
  <c r="E63" i="1"/>
  <c r="D63" i="1"/>
  <c r="N62" i="1"/>
  <c r="M62" i="1"/>
  <c r="L62" i="1"/>
  <c r="K62" i="1"/>
  <c r="J62" i="1"/>
  <c r="I62" i="1"/>
  <c r="H62" i="1"/>
  <c r="G62" i="1"/>
  <c r="F62" i="1"/>
  <c r="E62" i="1"/>
  <c r="D62" i="1"/>
  <c r="N61" i="1"/>
  <c r="M61" i="1"/>
  <c r="O61" i="1" s="1"/>
  <c r="L61" i="1"/>
  <c r="K61" i="1"/>
  <c r="J61" i="1"/>
  <c r="I61" i="1"/>
  <c r="H61" i="1"/>
  <c r="G61" i="1"/>
  <c r="F61" i="1"/>
  <c r="E61" i="1"/>
  <c r="D61" i="1"/>
  <c r="N60" i="1"/>
  <c r="M60" i="1"/>
  <c r="O60" i="1" s="1"/>
  <c r="L60" i="1"/>
  <c r="K60" i="1"/>
  <c r="J60" i="1"/>
  <c r="I60" i="1"/>
  <c r="H60" i="1"/>
  <c r="G60" i="1"/>
  <c r="F60" i="1"/>
  <c r="E60" i="1"/>
  <c r="D60" i="1"/>
  <c r="N59" i="1"/>
  <c r="M59" i="1"/>
  <c r="L59" i="1"/>
  <c r="K59" i="1"/>
  <c r="J59" i="1"/>
  <c r="I59" i="1"/>
  <c r="H59" i="1"/>
  <c r="G59" i="1"/>
  <c r="F59" i="1"/>
  <c r="E59" i="1"/>
  <c r="D59" i="1"/>
  <c r="N58" i="1"/>
  <c r="M58" i="1"/>
  <c r="O58" i="1" s="1"/>
  <c r="L58" i="1"/>
  <c r="K58" i="1"/>
  <c r="J58" i="1"/>
  <c r="I58" i="1"/>
  <c r="H58" i="1"/>
  <c r="G58" i="1"/>
  <c r="F58" i="1"/>
  <c r="E58" i="1"/>
  <c r="D58" i="1"/>
  <c r="O57" i="1"/>
  <c r="N57" i="1"/>
  <c r="M57" i="1"/>
  <c r="L57" i="1"/>
  <c r="K57" i="1"/>
  <c r="J57" i="1"/>
  <c r="I57" i="1"/>
  <c r="H57" i="1"/>
  <c r="G57" i="1"/>
  <c r="F57" i="1"/>
  <c r="E57" i="1"/>
  <c r="D57" i="1"/>
  <c r="N56" i="1"/>
  <c r="M56" i="1"/>
  <c r="O56" i="1" s="1"/>
  <c r="L56" i="1"/>
  <c r="K56" i="1"/>
  <c r="J56" i="1"/>
  <c r="I56" i="1"/>
  <c r="H56" i="1"/>
  <c r="G56" i="1"/>
  <c r="F56" i="1"/>
  <c r="E56" i="1"/>
  <c r="D56" i="1"/>
  <c r="N55" i="1"/>
  <c r="M55" i="1"/>
  <c r="L55" i="1"/>
  <c r="K55" i="1"/>
  <c r="O55" i="1" s="1"/>
  <c r="J55" i="1"/>
  <c r="I55" i="1"/>
  <c r="H55" i="1"/>
  <c r="G55" i="1"/>
  <c r="F55" i="1"/>
  <c r="E55" i="1"/>
  <c r="D55" i="1"/>
  <c r="N54" i="1"/>
  <c r="M54" i="1"/>
  <c r="O54" i="1" s="1"/>
  <c r="L54" i="1"/>
  <c r="K54" i="1"/>
  <c r="J54" i="1"/>
  <c r="I54" i="1"/>
  <c r="H54" i="1"/>
  <c r="G54" i="1"/>
  <c r="F54" i="1"/>
  <c r="E54" i="1"/>
  <c r="D54" i="1"/>
  <c r="N53" i="1"/>
  <c r="M53" i="1"/>
  <c r="O53" i="1" s="1"/>
  <c r="L53" i="1"/>
  <c r="K53" i="1"/>
  <c r="J53" i="1"/>
  <c r="I53" i="1"/>
  <c r="H53" i="1"/>
  <c r="G53" i="1"/>
  <c r="F53" i="1"/>
  <c r="E53" i="1"/>
  <c r="D53" i="1"/>
  <c r="N52" i="1"/>
  <c r="M52" i="1"/>
  <c r="O52" i="1" s="1"/>
  <c r="L52" i="1"/>
  <c r="K52" i="1"/>
  <c r="J52" i="1"/>
  <c r="I52" i="1"/>
  <c r="H52" i="1"/>
  <c r="G52" i="1"/>
  <c r="F52" i="1"/>
  <c r="E52" i="1"/>
  <c r="D52" i="1"/>
  <c r="N51" i="1"/>
  <c r="M51" i="1"/>
  <c r="L51" i="1"/>
  <c r="K51" i="1"/>
  <c r="J51" i="1"/>
  <c r="I51" i="1"/>
  <c r="H51" i="1"/>
  <c r="G51" i="1"/>
  <c r="F51" i="1"/>
  <c r="E51" i="1"/>
  <c r="D51" i="1"/>
  <c r="N50" i="1"/>
  <c r="M50" i="1"/>
  <c r="O50" i="1" s="1"/>
  <c r="L50" i="1"/>
  <c r="K50" i="1"/>
  <c r="J50" i="1"/>
  <c r="I50" i="1"/>
  <c r="H50" i="1"/>
  <c r="G50" i="1"/>
  <c r="F50" i="1"/>
  <c r="E50" i="1"/>
  <c r="D50" i="1"/>
  <c r="N49" i="1"/>
  <c r="M49" i="1"/>
  <c r="O49" i="1" s="1"/>
  <c r="L49" i="1"/>
  <c r="K49" i="1"/>
  <c r="J49" i="1"/>
  <c r="I49" i="1"/>
  <c r="H49" i="1"/>
  <c r="G49" i="1"/>
  <c r="F49" i="1"/>
  <c r="E49" i="1"/>
  <c r="D49" i="1"/>
  <c r="N48" i="1"/>
  <c r="M48" i="1"/>
  <c r="O48" i="1" s="1"/>
  <c r="L48" i="1"/>
  <c r="K48" i="1"/>
  <c r="J48" i="1"/>
  <c r="I48" i="1"/>
  <c r="H48" i="1"/>
  <c r="G48" i="1"/>
  <c r="F48" i="1"/>
  <c r="E48" i="1"/>
  <c r="D48" i="1"/>
  <c r="N47" i="1"/>
  <c r="M47" i="1"/>
  <c r="O47" i="1" s="1"/>
  <c r="L47" i="1"/>
  <c r="K47" i="1"/>
  <c r="J47" i="1"/>
  <c r="I47" i="1"/>
  <c r="H47" i="1"/>
  <c r="G47" i="1"/>
  <c r="F47" i="1"/>
  <c r="E47" i="1"/>
  <c r="D47" i="1"/>
  <c r="N46" i="1"/>
  <c r="M46" i="1"/>
  <c r="O46" i="1" s="1"/>
  <c r="L46" i="1"/>
  <c r="K46" i="1"/>
  <c r="J46" i="1"/>
  <c r="I46" i="1"/>
  <c r="H46" i="1"/>
  <c r="G46" i="1"/>
  <c r="F46" i="1"/>
  <c r="E46" i="1"/>
  <c r="D46" i="1"/>
  <c r="N45" i="1"/>
  <c r="M45" i="1"/>
  <c r="O45" i="1" s="1"/>
  <c r="O44" i="1" s="1"/>
  <c r="L45" i="1"/>
  <c r="K45" i="1"/>
  <c r="J45" i="1"/>
  <c r="I45" i="1"/>
  <c r="H45" i="1"/>
  <c r="G45" i="1"/>
  <c r="F45" i="1"/>
  <c r="E45" i="1"/>
  <c r="D45" i="1"/>
  <c r="N44" i="1"/>
  <c r="M44" i="1"/>
  <c r="L44" i="1"/>
  <c r="K44" i="1"/>
  <c r="J44" i="1"/>
  <c r="I44" i="1"/>
  <c r="H44" i="1"/>
  <c r="G44" i="1"/>
  <c r="F44" i="1"/>
  <c r="E44" i="1"/>
  <c r="D44" i="1"/>
  <c r="N43" i="1"/>
  <c r="M43" i="1"/>
  <c r="O43" i="1" s="1"/>
  <c r="L43" i="1"/>
  <c r="K43" i="1"/>
  <c r="J43" i="1"/>
  <c r="I43" i="1"/>
  <c r="H43" i="1"/>
  <c r="G43" i="1"/>
  <c r="F43" i="1"/>
  <c r="E43" i="1"/>
  <c r="D43" i="1"/>
  <c r="N42" i="1"/>
  <c r="M42" i="1"/>
  <c r="O42" i="1" s="1"/>
  <c r="L42" i="1"/>
  <c r="K42" i="1"/>
  <c r="J42" i="1"/>
  <c r="I42" i="1"/>
  <c r="H42" i="1"/>
  <c r="G42" i="1"/>
  <c r="F42" i="1"/>
  <c r="E42" i="1"/>
  <c r="D42" i="1"/>
  <c r="N41" i="1"/>
  <c r="M41" i="1"/>
  <c r="O41" i="1" s="1"/>
  <c r="L41" i="1"/>
  <c r="K41" i="1"/>
  <c r="J41" i="1"/>
  <c r="I41" i="1"/>
  <c r="H41" i="1"/>
  <c r="G41" i="1"/>
  <c r="F41" i="1"/>
  <c r="E41" i="1"/>
  <c r="D41" i="1"/>
  <c r="N40" i="1"/>
  <c r="M40" i="1"/>
  <c r="O40" i="1" s="1"/>
  <c r="L40" i="1"/>
  <c r="K40" i="1"/>
  <c r="J40" i="1"/>
  <c r="I40" i="1"/>
  <c r="H40" i="1"/>
  <c r="G40" i="1"/>
  <c r="F40" i="1"/>
  <c r="E40" i="1"/>
  <c r="D40" i="1"/>
  <c r="N39" i="1"/>
  <c r="M39" i="1"/>
  <c r="O39" i="1" s="1"/>
  <c r="L39" i="1"/>
  <c r="K39" i="1"/>
  <c r="J39" i="1"/>
  <c r="I39" i="1"/>
  <c r="H39" i="1"/>
  <c r="G39" i="1"/>
  <c r="F39" i="1"/>
  <c r="E39" i="1"/>
  <c r="D39" i="1"/>
  <c r="N38" i="1"/>
  <c r="M38" i="1"/>
  <c r="O38" i="1" s="1"/>
  <c r="L38" i="1"/>
  <c r="K38" i="1"/>
  <c r="J38" i="1"/>
  <c r="I38" i="1"/>
  <c r="H38" i="1"/>
  <c r="G38" i="1"/>
  <c r="F38" i="1"/>
  <c r="E38" i="1"/>
  <c r="D38" i="1"/>
  <c r="N37" i="1"/>
  <c r="M37" i="1"/>
  <c r="O37" i="1" s="1"/>
  <c r="L37" i="1"/>
  <c r="K37" i="1"/>
  <c r="J37" i="1"/>
  <c r="I37" i="1"/>
  <c r="H37" i="1"/>
  <c r="G37" i="1"/>
  <c r="F37" i="1"/>
  <c r="E37" i="1"/>
  <c r="D37" i="1"/>
  <c r="N36" i="1"/>
  <c r="M36" i="1"/>
  <c r="O36" i="1" s="1"/>
  <c r="L36" i="1"/>
  <c r="K36" i="1"/>
  <c r="J36" i="1"/>
  <c r="I36" i="1"/>
  <c r="H36" i="1"/>
  <c r="G36" i="1"/>
  <c r="F36" i="1"/>
  <c r="E36" i="1"/>
  <c r="D36" i="1"/>
  <c r="N35" i="1"/>
  <c r="M35" i="1"/>
  <c r="O35" i="1" s="1"/>
  <c r="L35" i="1"/>
  <c r="K35" i="1"/>
  <c r="J35" i="1"/>
  <c r="I35" i="1"/>
  <c r="H35" i="1"/>
  <c r="G35" i="1"/>
  <c r="F35" i="1"/>
  <c r="E35" i="1"/>
  <c r="D35" i="1"/>
  <c r="N34" i="1"/>
  <c r="M34" i="1"/>
  <c r="L34" i="1"/>
  <c r="K34" i="1"/>
  <c r="J34" i="1"/>
  <c r="I34" i="1"/>
  <c r="H34" i="1"/>
  <c r="G34" i="1"/>
  <c r="F34" i="1"/>
  <c r="E34" i="1"/>
  <c r="D34" i="1"/>
  <c r="N33" i="1"/>
  <c r="M33" i="1"/>
  <c r="O33" i="1" s="1"/>
  <c r="L33" i="1"/>
  <c r="K33" i="1"/>
  <c r="J33" i="1"/>
  <c r="I33" i="1"/>
  <c r="H33" i="1"/>
  <c r="G33" i="1"/>
  <c r="F33" i="1"/>
  <c r="E33" i="1"/>
  <c r="D33" i="1"/>
  <c r="N32" i="1"/>
  <c r="M32" i="1"/>
  <c r="O32" i="1" s="1"/>
  <c r="L32" i="1"/>
  <c r="K32" i="1"/>
  <c r="J32" i="1"/>
  <c r="I32" i="1"/>
  <c r="H32" i="1"/>
  <c r="G32" i="1"/>
  <c r="F32" i="1"/>
  <c r="E32" i="1"/>
  <c r="D32" i="1"/>
  <c r="N31" i="1"/>
  <c r="M31" i="1"/>
  <c r="O31" i="1" s="1"/>
  <c r="L31" i="1"/>
  <c r="K31" i="1"/>
  <c r="J31" i="1"/>
  <c r="I31" i="1"/>
  <c r="H31" i="1"/>
  <c r="G31" i="1"/>
  <c r="F31" i="1"/>
  <c r="E31" i="1"/>
  <c r="D31" i="1"/>
  <c r="N30" i="1"/>
  <c r="M30" i="1"/>
  <c r="O30" i="1" s="1"/>
  <c r="L30" i="1"/>
  <c r="K30" i="1"/>
  <c r="J30" i="1"/>
  <c r="I30" i="1"/>
  <c r="H30" i="1"/>
  <c r="G30" i="1"/>
  <c r="F30" i="1"/>
  <c r="E30" i="1"/>
  <c r="D30" i="1"/>
  <c r="N29" i="1"/>
  <c r="M29" i="1"/>
  <c r="O29" i="1" s="1"/>
  <c r="L29" i="1"/>
  <c r="K29" i="1"/>
  <c r="J29" i="1"/>
  <c r="I29" i="1"/>
  <c r="H29" i="1"/>
  <c r="G29" i="1"/>
  <c r="F29" i="1"/>
  <c r="E29" i="1"/>
  <c r="D29" i="1"/>
  <c r="N28" i="1"/>
  <c r="M28" i="1"/>
  <c r="O28" i="1" s="1"/>
  <c r="L28" i="1"/>
  <c r="K28" i="1"/>
  <c r="J28" i="1"/>
  <c r="I28" i="1"/>
  <c r="H28" i="1"/>
  <c r="G28" i="1"/>
  <c r="F28" i="1"/>
  <c r="E28" i="1"/>
  <c r="D28" i="1"/>
  <c r="N27" i="1"/>
  <c r="M27" i="1"/>
  <c r="O27" i="1" s="1"/>
  <c r="L27" i="1"/>
  <c r="K27" i="1"/>
  <c r="J27" i="1"/>
  <c r="I27" i="1"/>
  <c r="H27" i="1"/>
  <c r="G27" i="1"/>
  <c r="F27" i="1"/>
  <c r="E27" i="1"/>
  <c r="D27" i="1"/>
  <c r="N26" i="1"/>
  <c r="M26" i="1"/>
  <c r="O26" i="1" s="1"/>
  <c r="L26" i="1"/>
  <c r="K26" i="1"/>
  <c r="J26" i="1"/>
  <c r="I26" i="1"/>
  <c r="H26" i="1"/>
  <c r="G26" i="1"/>
  <c r="F26" i="1"/>
  <c r="E26" i="1"/>
  <c r="D26" i="1"/>
  <c r="N25" i="1"/>
  <c r="M25" i="1"/>
  <c r="O25" i="1" s="1"/>
  <c r="L25" i="1"/>
  <c r="K25" i="1"/>
  <c r="J25" i="1"/>
  <c r="I25" i="1"/>
  <c r="H25" i="1"/>
  <c r="G25" i="1"/>
  <c r="F25" i="1"/>
  <c r="E25" i="1"/>
  <c r="D25" i="1"/>
  <c r="N24" i="1"/>
  <c r="M24" i="1"/>
  <c r="O24" i="1" s="1"/>
  <c r="L24" i="1"/>
  <c r="K24" i="1"/>
  <c r="J24" i="1"/>
  <c r="I24" i="1"/>
  <c r="H24" i="1"/>
  <c r="G24" i="1"/>
  <c r="F24" i="1"/>
  <c r="E24" i="1"/>
  <c r="D24" i="1"/>
  <c r="N23" i="1"/>
  <c r="M23" i="1"/>
  <c r="O23" i="1" s="1"/>
  <c r="L23" i="1"/>
  <c r="K23" i="1"/>
  <c r="J23" i="1"/>
  <c r="I23" i="1"/>
  <c r="H23" i="1"/>
  <c r="G23" i="1"/>
  <c r="F23" i="1"/>
  <c r="E23" i="1"/>
  <c r="D23" i="1"/>
  <c r="N22" i="1"/>
  <c r="M22" i="1"/>
  <c r="L22" i="1"/>
  <c r="K22" i="1"/>
  <c r="J22" i="1"/>
  <c r="I22" i="1"/>
  <c r="H22" i="1"/>
  <c r="G22" i="1"/>
  <c r="F22" i="1"/>
  <c r="E22" i="1"/>
  <c r="D22" i="1"/>
  <c r="N21" i="1"/>
  <c r="M21" i="1"/>
  <c r="O21" i="1" s="1"/>
  <c r="L21" i="1"/>
  <c r="K21" i="1"/>
  <c r="J21" i="1"/>
  <c r="I21" i="1"/>
  <c r="H21" i="1"/>
  <c r="G21" i="1"/>
  <c r="F21" i="1"/>
  <c r="E21" i="1"/>
  <c r="D21" i="1"/>
  <c r="N20" i="1"/>
  <c r="M20" i="1"/>
  <c r="O20" i="1" s="1"/>
  <c r="L20" i="1"/>
  <c r="K20" i="1"/>
  <c r="J20" i="1"/>
  <c r="I20" i="1"/>
  <c r="H20" i="1"/>
  <c r="G20" i="1"/>
  <c r="F20" i="1"/>
  <c r="E20" i="1"/>
  <c r="D20" i="1"/>
  <c r="N19" i="1"/>
  <c r="M19" i="1"/>
  <c r="O19" i="1" s="1"/>
  <c r="L19" i="1"/>
  <c r="K19" i="1"/>
  <c r="J19" i="1"/>
  <c r="I19" i="1"/>
  <c r="H19" i="1"/>
  <c r="G19" i="1"/>
  <c r="F19" i="1"/>
  <c r="E19" i="1"/>
  <c r="D19" i="1"/>
  <c r="N18" i="1"/>
  <c r="M18" i="1"/>
  <c r="O18" i="1" s="1"/>
  <c r="L18" i="1"/>
  <c r="K18" i="1"/>
  <c r="J18" i="1"/>
  <c r="I18" i="1"/>
  <c r="H18" i="1"/>
  <c r="G18" i="1"/>
  <c r="F18" i="1"/>
  <c r="E18" i="1"/>
  <c r="D18" i="1"/>
  <c r="N17" i="1"/>
  <c r="M17" i="1"/>
  <c r="L17" i="1"/>
  <c r="K17" i="1"/>
  <c r="J17" i="1"/>
  <c r="I17" i="1"/>
  <c r="H17" i="1"/>
  <c r="G17" i="1"/>
  <c r="F17" i="1"/>
  <c r="E17" i="1"/>
  <c r="D17" i="1"/>
  <c r="N16" i="1"/>
  <c r="M16" i="1"/>
  <c r="O16" i="1" s="1"/>
  <c r="L16" i="1"/>
  <c r="K16" i="1"/>
  <c r="J16" i="1"/>
  <c r="I16" i="1"/>
  <c r="H16" i="1"/>
  <c r="G16" i="1"/>
  <c r="F16" i="1"/>
  <c r="E16" i="1"/>
  <c r="D16" i="1"/>
  <c r="N15" i="1"/>
  <c r="M15" i="1"/>
  <c r="O15" i="1" s="1"/>
  <c r="L15" i="1"/>
  <c r="K15" i="1"/>
  <c r="J15" i="1"/>
  <c r="I15" i="1"/>
  <c r="H15" i="1"/>
  <c r="G15" i="1"/>
  <c r="F15" i="1"/>
  <c r="E15" i="1"/>
  <c r="D15" i="1"/>
  <c r="N14" i="1"/>
  <c r="N12" i="1" s="1"/>
  <c r="N65" i="1" s="1"/>
  <c r="B78" i="1" s="1"/>
  <c r="M14" i="1"/>
  <c r="O14" i="1" s="1"/>
  <c r="L14" i="1"/>
  <c r="K14" i="1"/>
  <c r="J14" i="1"/>
  <c r="I14" i="1"/>
  <c r="H14" i="1"/>
  <c r="H12" i="1" s="1"/>
  <c r="H65" i="1" s="1"/>
  <c r="B72" i="1" s="1"/>
  <c r="G14" i="1"/>
  <c r="F14" i="1"/>
  <c r="E14" i="1"/>
  <c r="D14" i="1"/>
  <c r="N13" i="1"/>
  <c r="M13" i="1"/>
  <c r="O13" i="1" s="1"/>
  <c r="O12" i="1" s="1"/>
  <c r="L13" i="1"/>
  <c r="L12" i="1" s="1"/>
  <c r="L65" i="1" s="1"/>
  <c r="B76" i="1" s="1"/>
  <c r="K13" i="1"/>
  <c r="K12" i="1" s="1"/>
  <c r="K65" i="1" s="1"/>
  <c r="B75" i="1" s="1"/>
  <c r="J13" i="1"/>
  <c r="J12" i="1" s="1"/>
  <c r="J65" i="1" s="1"/>
  <c r="I13" i="1"/>
  <c r="I12" i="1" s="1"/>
  <c r="I65" i="1" s="1"/>
  <c r="H13" i="1"/>
  <c r="G13" i="1"/>
  <c r="F13" i="1"/>
  <c r="E13" i="1"/>
  <c r="D13" i="1"/>
  <c r="D12" i="1" s="1"/>
  <c r="D65" i="1" s="1"/>
  <c r="M12" i="1"/>
  <c r="M65" i="1" s="1"/>
  <c r="B77" i="1" s="1"/>
  <c r="G12" i="1"/>
  <c r="G65" i="1" s="1"/>
  <c r="B71" i="1" s="1"/>
  <c r="F12" i="1"/>
  <c r="F65" i="1" s="1"/>
  <c r="B70" i="1" s="1"/>
  <c r="E12" i="1"/>
  <c r="E65" i="1" s="1"/>
  <c r="O51" i="4" l="1"/>
  <c r="O22" i="4"/>
  <c r="O44" i="4"/>
  <c r="O34" i="4"/>
  <c r="O62" i="4"/>
  <c r="I65" i="4"/>
  <c r="R56" i="4" s="1"/>
  <c r="J65" i="4"/>
  <c r="B74" i="4" s="1"/>
  <c r="M12" i="4"/>
  <c r="M65" i="4" s="1"/>
  <c r="B77" i="4" s="1"/>
  <c r="D12" i="4"/>
  <c r="D65" i="4" s="1"/>
  <c r="L12" i="4"/>
  <c r="L65" i="4" s="1"/>
  <c r="B76" i="4" s="1"/>
  <c r="B69" i="4"/>
  <c r="R55" i="4"/>
  <c r="R57" i="4"/>
  <c r="O13" i="4"/>
  <c r="O12" i="4" s="1"/>
  <c r="B68" i="4"/>
  <c r="R54" i="4"/>
  <c r="O22" i="3"/>
  <c r="O17" i="3"/>
  <c r="R55" i="1"/>
  <c r="B69" i="1"/>
  <c r="O34" i="2"/>
  <c r="B74" i="1"/>
  <c r="R57" i="1"/>
  <c r="O51" i="1"/>
  <c r="O34" i="3"/>
  <c r="B68" i="2"/>
  <c r="R54" i="2"/>
  <c r="O34" i="1"/>
  <c r="O44" i="2"/>
  <c r="B68" i="3"/>
  <c r="R54" i="3"/>
  <c r="O22" i="1"/>
  <c r="O59" i="1"/>
  <c r="R56" i="2"/>
  <c r="B73" i="2"/>
  <c r="B69" i="3"/>
  <c r="R55" i="3"/>
  <c r="R57" i="3"/>
  <c r="B74" i="3"/>
  <c r="O12" i="3"/>
  <c r="O65" i="3" s="1"/>
  <c r="B79" i="3" s="1"/>
  <c r="O44" i="3"/>
  <c r="B73" i="1"/>
  <c r="R56" i="1"/>
  <c r="B69" i="2"/>
  <c r="R55" i="2"/>
  <c r="B68" i="1"/>
  <c r="R54" i="1"/>
  <c r="O17" i="1"/>
  <c r="O65" i="1" s="1"/>
  <c r="B79" i="1" s="1"/>
  <c r="O62" i="1"/>
  <c r="B74" i="2"/>
  <c r="R57" i="2"/>
  <c r="O51" i="2"/>
  <c r="R56" i="3"/>
  <c r="B73" i="3"/>
  <c r="O14" i="2"/>
  <c r="O12" i="2" s="1"/>
  <c r="O65" i="2" s="1"/>
  <c r="B79" i="2" s="1"/>
  <c r="B73" i="4" l="1"/>
  <c r="O65" i="4"/>
  <c r="B79" i="4" s="1"/>
</calcChain>
</file>

<file path=xl/sharedStrings.xml><?xml version="1.0" encoding="utf-8"?>
<sst xmlns="http://schemas.openxmlformats.org/spreadsheetml/2006/main" count="508" uniqueCount="86">
  <si>
    <t>Dirección Central de Policía de Turismo</t>
  </si>
  <si>
    <t>Creada el 17 de junio del ano 1975</t>
  </si>
  <si>
    <t>Departamento de Estadística</t>
  </si>
  <si>
    <t xml:space="preserve">Informe Diario de Gestión Preventiva </t>
  </si>
  <si>
    <t>Direcciones Regionales / Sección Turística</t>
  </si>
  <si>
    <t>Cal. de
Gestion</t>
  </si>
  <si>
    <r>
      <rPr>
        <b/>
        <sz val="38"/>
        <color rgb="FFFFFFFF"/>
        <rFont val="Aptos Display"/>
        <family val="2"/>
        <scheme val="major"/>
      </rPr>
      <t>Patrullajes Preventivos</t>
    </r>
  </si>
  <si>
    <t>Motocicletas Depuradas</t>
  </si>
  <si>
    <t>Motocicletas Retenidas</t>
  </si>
  <si>
    <t>Vehículos Depurados</t>
  </si>
  <si>
    <t>Personas Depuradas</t>
  </si>
  <si>
    <r>
      <rPr>
        <b/>
        <sz val="38"/>
        <color rgb="FFFFFFFF"/>
        <rFont val="Aptos Display"/>
        <family val="2"/>
        <scheme val="major"/>
      </rPr>
      <t>Personas Detenidas</t>
    </r>
  </si>
  <si>
    <t>Cantidad de Asistencia Brindada a Extranjeros</t>
  </si>
  <si>
    <t>Extranjeros Beneficiados en Asistencias</t>
  </si>
  <si>
    <t>Cantidad de Asistencia Brindada a Dominicanos</t>
  </si>
  <si>
    <t>Dominicanos Beneficiados en Asistencias</t>
  </si>
  <si>
    <t>Crucerístas Beneficiados</t>
  </si>
  <si>
    <t>Total de Turístas Beneficiados</t>
  </si>
  <si>
    <t>Dirección Reg. Zona Metropolitana</t>
  </si>
  <si>
    <t>Ciudad Colonial</t>
  </si>
  <si>
    <t xml:space="preserve">● </t>
  </si>
  <si>
    <t xml:space="preserve">▼ </t>
  </si>
  <si>
    <t>▼</t>
  </si>
  <si>
    <t>Módulo Zona Colonial</t>
  </si>
  <si>
    <t xml:space="preserve">Zona Metropolitana </t>
  </si>
  <si>
    <t>AIJB</t>
  </si>
  <si>
    <t>Dirección Reg. Zona Este</t>
  </si>
  <si>
    <t>Zona Oriental</t>
  </si>
  <si>
    <t>AILA</t>
  </si>
  <si>
    <t>Boca Chica</t>
  </si>
  <si>
    <t>Juan Dolio</t>
  </si>
  <si>
    <t>Dirección Reg. Este</t>
  </si>
  <si>
    <t>La Romana</t>
  </si>
  <si>
    <t>AILR</t>
  </si>
  <si>
    <t>Bayahíbe</t>
  </si>
  <si>
    <t>Boca de Yuma *</t>
  </si>
  <si>
    <t>Higüey</t>
  </si>
  <si>
    <t>Bávaro</t>
  </si>
  <si>
    <t>Uvero Alto</t>
  </si>
  <si>
    <t>AIPC</t>
  </si>
  <si>
    <t>Cabeza de Toro</t>
  </si>
  <si>
    <t>Miches *</t>
  </si>
  <si>
    <t>Sabana de la Mar *</t>
  </si>
  <si>
    <t xml:space="preserve">Dirección Reg. Cibao Central </t>
  </si>
  <si>
    <t>La Vega</t>
  </si>
  <si>
    <t>Santo Cerro</t>
  </si>
  <si>
    <t xml:space="preserve">Jarabacoa </t>
  </si>
  <si>
    <t>Constanza</t>
  </si>
  <si>
    <t>Santiago *</t>
  </si>
  <si>
    <t>AIC *</t>
  </si>
  <si>
    <t>Bonao *</t>
  </si>
  <si>
    <t>Montecristi *</t>
  </si>
  <si>
    <t>San José de las Matas*</t>
  </si>
  <si>
    <t>Dirección Reg. Cibao Norte</t>
  </si>
  <si>
    <t>Puerto Plata</t>
  </si>
  <si>
    <t>Luperón*</t>
  </si>
  <si>
    <t>Cabarete</t>
  </si>
  <si>
    <t>AIGGL *</t>
  </si>
  <si>
    <t>Playa Dorada*</t>
  </si>
  <si>
    <t>Sosúa</t>
  </si>
  <si>
    <t>Dirección Reg. Nordeste</t>
  </si>
  <si>
    <t>Nagua</t>
  </si>
  <si>
    <t xml:space="preserve">Rio San Juan </t>
  </si>
  <si>
    <t>Cabrera</t>
  </si>
  <si>
    <t>Operatividad</t>
  </si>
  <si>
    <t xml:space="preserve">Samaná </t>
  </si>
  <si>
    <t>Depuraciones</t>
  </si>
  <si>
    <t>AI. El Catey *</t>
  </si>
  <si>
    <t>Detenidos</t>
  </si>
  <si>
    <t>Las Terrenas</t>
  </si>
  <si>
    <t>Operatividad por Asistencias</t>
  </si>
  <si>
    <t>Las Galeras *</t>
  </si>
  <si>
    <t>Dirección Reg. Sur Central</t>
  </si>
  <si>
    <t>San Cristóbal</t>
  </si>
  <si>
    <t xml:space="preserve">Salinas Bani </t>
  </si>
  <si>
    <t xml:space="preserve">Dirección Reg. Sur </t>
  </si>
  <si>
    <t>Barahona</t>
  </si>
  <si>
    <t>Paraíso</t>
  </si>
  <si>
    <t>Total General</t>
  </si>
  <si>
    <t>Informe correspondiente al Mes de Octubre del 2023.</t>
  </si>
  <si>
    <t>Mapa de incidencias por delitos contra turistas extranjeros no residentes.</t>
  </si>
  <si>
    <t>Informe correspondiente al mes de Noviembre del 2023.</t>
  </si>
  <si>
    <t>Informe correspondiente al mes de Diciembre del 2023.</t>
  </si>
  <si>
    <t>3. Bávaro</t>
  </si>
  <si>
    <t>.</t>
  </si>
  <si>
    <t>Informe correspondiente del octubre a Diciembre del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</si>
</sst>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8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60"/>
      <name val="Arial"/>
      <family val="2"/>
    </font>
    <font>
      <b/>
      <sz val="48"/>
      <color theme="1"/>
      <name val="Tahoma"/>
      <family val="2"/>
    </font>
    <font>
      <sz val="48"/>
      <color theme="1"/>
      <name val="Tahoma"/>
      <family val="2"/>
    </font>
    <font>
      <b/>
      <sz val="90"/>
      <name val="Aptos Display"/>
      <family val="2"/>
      <scheme val="major"/>
    </font>
    <font>
      <b/>
      <sz val="100"/>
      <name val="Aptos Display"/>
      <family val="2"/>
      <scheme val="major"/>
    </font>
    <font>
      <b/>
      <sz val="48"/>
      <color rgb="FFFFFFFF"/>
      <name val="Aptos Display"/>
      <family val="2"/>
      <scheme val="major"/>
    </font>
    <font>
      <b/>
      <sz val="48"/>
      <name val="Aptos Display"/>
      <family val="2"/>
      <scheme val="major"/>
    </font>
    <font>
      <b/>
      <sz val="38"/>
      <color rgb="FFFFFFFF"/>
      <name val="Aptos Display"/>
      <family val="2"/>
      <scheme val="major"/>
    </font>
    <font>
      <b/>
      <sz val="48"/>
      <color theme="0"/>
      <name val="Aptos Display"/>
      <family val="2"/>
      <scheme val="major"/>
    </font>
    <font>
      <sz val="11"/>
      <color theme="1"/>
      <name val="Times New Roman"/>
      <family val="1"/>
    </font>
    <font>
      <sz val="78"/>
      <color rgb="FF00B050"/>
      <name val="Times New Roman"/>
      <family val="1"/>
    </font>
    <font>
      <sz val="58"/>
      <color rgb="FFFFFF00"/>
      <name val="Times New Roman"/>
      <family val="1"/>
    </font>
    <font>
      <sz val="58"/>
      <color rgb="FFC00000"/>
      <name val="Times New Roman"/>
      <family val="1"/>
    </font>
    <font>
      <sz val="48"/>
      <name val="Aptos Display"/>
      <family val="2"/>
      <scheme val="major"/>
    </font>
    <font>
      <b/>
      <sz val="48"/>
      <name val="Arial"/>
      <family val="2"/>
    </font>
    <font>
      <sz val="14"/>
      <color theme="1"/>
      <name val="Arial"/>
      <family val="2"/>
    </font>
    <font>
      <b/>
      <sz val="72"/>
      <name val="Arial"/>
      <family val="2"/>
    </font>
    <font>
      <sz val="8"/>
      <color rgb="FF008000"/>
      <name val="Verdana"/>
      <family val="1"/>
    </font>
    <font>
      <b/>
      <sz val="100"/>
      <name val="Arial"/>
      <family val="2"/>
    </font>
    <font>
      <b/>
      <sz val="70"/>
      <color theme="1"/>
      <name val="Arial"/>
      <family val="2"/>
    </font>
    <font>
      <sz val="72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70"/>
      <color theme="1"/>
      <name val="Arial"/>
      <family val="2"/>
    </font>
    <font>
      <sz val="11"/>
      <color theme="1"/>
      <name val="Arial"/>
      <family val="2"/>
    </font>
    <font>
      <sz val="11"/>
      <name val="Tahoma"/>
      <family val="2"/>
    </font>
    <font>
      <b/>
      <sz val="7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1F5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1" fontId="10" fillId="3" borderId="7" xfId="0" applyNumberFormat="1" applyFont="1" applyFill="1" applyBorder="1" applyAlignment="1">
      <alignment horizontal="center" vertical="center"/>
    </xf>
    <xf numFmtId="0" fontId="11" fillId="0" borderId="0" xfId="0" applyFont="1"/>
    <xf numFmtId="0" fontId="8" fillId="0" borderId="7" xfId="0" applyFont="1" applyBorder="1" applyAlignment="1">
      <alignment horizontal="center" vertical="center"/>
    </xf>
    <xf numFmtId="41" fontId="8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0" fillId="3" borderId="7" xfId="0" quotePrefix="1" applyFont="1" applyFill="1" applyBorder="1" applyAlignment="1">
      <alignment horizontal="center" vertical="center" wrapText="1"/>
    </xf>
    <xf numFmtId="41" fontId="0" fillId="0" borderId="0" xfId="0" applyNumberFormat="1"/>
    <xf numFmtId="0" fontId="8" fillId="4" borderId="7" xfId="0" applyFont="1" applyFill="1" applyBorder="1" applyAlignment="1">
      <alignment horizontal="center" vertical="center"/>
    </xf>
    <xf numFmtId="0" fontId="0" fillId="4" borderId="0" xfId="0" applyFill="1"/>
    <xf numFmtId="0" fontId="16" fillId="0" borderId="7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41" fontId="10" fillId="5" borderId="8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1" applyFill="1" applyBorder="1" applyAlignment="1">
      <alignment vertical="center" wrapText="1"/>
    </xf>
    <xf numFmtId="0" fontId="24" fillId="0" borderId="0" xfId="0" applyFont="1" applyAlignment="1">
      <alignment horizontal="justify" vertical="top" wrapText="1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top" wrapText="1"/>
    </xf>
    <xf numFmtId="0" fontId="24" fillId="0" borderId="0" xfId="0" applyFont="1"/>
    <xf numFmtId="0" fontId="21" fillId="0" borderId="0" xfId="0" applyFont="1" applyAlignment="1">
      <alignment horizontal="left" vertical="top" wrapText="1"/>
    </xf>
    <xf numFmtId="0" fontId="25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0" fillId="6" borderId="7" xfId="0" applyFont="1" applyFill="1" applyBorder="1" applyAlignment="1">
      <alignment horizontal="center" vertical="center" wrapText="1"/>
    </xf>
    <xf numFmtId="41" fontId="10" fillId="6" borderId="7" xfId="0" applyNumberFormat="1" applyFont="1" applyFill="1" applyBorder="1" applyAlignment="1">
      <alignment horizontal="center" vertical="center"/>
    </xf>
    <xf numFmtId="41" fontId="10" fillId="4" borderId="7" xfId="0" applyNumberFormat="1" applyFont="1" applyFill="1" applyBorder="1" applyAlignment="1">
      <alignment horizontal="center" vertical="center"/>
    </xf>
    <xf numFmtId="0" fontId="10" fillId="6" borderId="7" xfId="0" quotePrefix="1" applyFont="1" applyFill="1" applyBorder="1" applyAlignment="1">
      <alignment horizontal="center" vertical="center" wrapText="1"/>
    </xf>
    <xf numFmtId="41" fontId="10" fillId="7" borderId="7" xfId="0" applyNumberFormat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top" wrapText="1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justify" vertical="top" wrapText="1"/>
    </xf>
    <xf numFmtId="0" fontId="2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justify" vertical="top" wrapText="1"/>
    </xf>
    <xf numFmtId="0" fontId="10" fillId="8" borderId="7" xfId="0" applyFont="1" applyFill="1" applyBorder="1" applyAlignment="1">
      <alignment horizontal="center" vertical="center" wrapText="1"/>
    </xf>
    <xf numFmtId="41" fontId="10" fillId="8" borderId="7" xfId="0" applyNumberFormat="1" applyFont="1" applyFill="1" applyBorder="1" applyAlignment="1">
      <alignment horizontal="center" vertical="center"/>
    </xf>
    <xf numFmtId="0" fontId="10" fillId="8" borderId="7" xfId="0" quotePrefix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80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Aptos Display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Aptos Display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Aptos Display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numFmt numFmtId="33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ptos Display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Aptos Display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7993693914283629E-2"/>
          <c:y val="4.956268221574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42576259411506107"/>
          <c:y val="0"/>
          <c:w val="0.5423181492792013"/>
          <c:h val="0.95049024586212438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1D-4C30-A414-715FB7CCE4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1D-4C30-A414-715FB7CCE4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1D-4C30-A414-715FB7CCE4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1D-4C30-A414-715FB7CCE453}"/>
              </c:ext>
            </c:extLst>
          </c:dPt>
          <c:dLbls>
            <c:dLbl>
              <c:idx val="0"/>
              <c:layout>
                <c:manualLayout>
                  <c:x val="-0.15354966472071516"/>
                  <c:y val="0.18621435075717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768174027346"/>
                      <c:h val="8.7298347910592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E1D-4C30-A414-715FB7CCE453}"/>
                </c:ext>
              </c:extLst>
            </c:dLbl>
            <c:dLbl>
              <c:idx val="1"/>
              <c:layout>
                <c:manualLayout>
                  <c:x val="5.8513215717102465E-3"/>
                  <c:y val="0.30691440355669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84235644848808"/>
                      <c:h val="7.3692905733722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E1D-4C30-A414-715FB7CCE453}"/>
                </c:ext>
              </c:extLst>
            </c:dLbl>
            <c:dLbl>
              <c:idx val="2"/>
              <c:layout>
                <c:manualLayout>
                  <c:x val="0.11313907809188435"/>
                  <c:y val="-0.165430906850929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916019090085"/>
                      <c:h val="0.1611564625850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E1D-4C30-A414-715FB7CCE453}"/>
                </c:ext>
              </c:extLst>
            </c:dLbl>
            <c:dLbl>
              <c:idx val="3"/>
              <c:layout>
                <c:manualLayout>
                  <c:x val="-0.25530078482415558"/>
                  <c:y val="0.5501484125708776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18073722781377"/>
                      <c:h val="0.15605327395300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E1D-4C30-A414-715FB7CCE4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7620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Octubre!$Q$54:$Q$57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Octubre!$R$54:$R$57</c:f>
              <c:numCache>
                <c:formatCode>_(* #,##0_);_(* \(#,##0\);_(* "-"_);_(@_)</c:formatCode>
                <c:ptCount val="4"/>
                <c:pt idx="0">
                  <c:v>10914</c:v>
                </c:pt>
                <c:pt idx="1">
                  <c:v>144867</c:v>
                </c:pt>
                <c:pt idx="2">
                  <c:v>568</c:v>
                </c:pt>
                <c:pt idx="3">
                  <c:v>195371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1D-4C30-A414-715FB7CCE45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019072902302928E-2"/>
          <c:y val="0.15161321671525754"/>
          <c:w val="0.27176755115103252"/>
          <c:h val="0.3727087685467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7993693914283629E-2"/>
          <c:y val="4.956268221574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42576259411506107"/>
          <c:y val="0"/>
          <c:w val="0.5423181492792013"/>
          <c:h val="0.95049024586212438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FA-4D72-8911-3E70B4F40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FA-4D72-8911-3E70B4F407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FA-4D72-8911-3E70B4F407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FA-4D72-8911-3E70B4F40712}"/>
              </c:ext>
            </c:extLst>
          </c:dPt>
          <c:dLbls>
            <c:dLbl>
              <c:idx val="0"/>
              <c:layout>
                <c:manualLayout>
                  <c:x val="-0.15354966472071516"/>
                  <c:y val="0.18621435075717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768174027346"/>
                      <c:h val="8.7298347910592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CFA-4D72-8911-3E70B4F40712}"/>
                </c:ext>
              </c:extLst>
            </c:dLbl>
            <c:dLbl>
              <c:idx val="1"/>
              <c:layout>
                <c:manualLayout>
                  <c:x val="5.8513215717102465E-3"/>
                  <c:y val="0.30691440355669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84235644848808"/>
                      <c:h val="7.3692905733722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CFA-4D72-8911-3E70B4F40712}"/>
                </c:ext>
              </c:extLst>
            </c:dLbl>
            <c:dLbl>
              <c:idx val="2"/>
              <c:layout>
                <c:manualLayout>
                  <c:x val="0.11313907809188435"/>
                  <c:y val="-0.165430906850929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916019090085"/>
                      <c:h val="0.1611564625850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CFA-4D72-8911-3E70B4F40712}"/>
                </c:ext>
              </c:extLst>
            </c:dLbl>
            <c:dLbl>
              <c:idx val="3"/>
              <c:layout>
                <c:manualLayout>
                  <c:x val="-0.25530078482415558"/>
                  <c:y val="0.5501484125708776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18073722781377"/>
                      <c:h val="0.15605327395300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CFA-4D72-8911-3E70B4F40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7620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Noviembre!$Q$54:$Q$57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Noviembre!$R$54:$R$57</c:f>
              <c:numCache>
                <c:formatCode>_(* #,##0_);_(* \(#,##0\);_(* "-"_);_(@_)</c:formatCode>
                <c:ptCount val="4"/>
                <c:pt idx="0">
                  <c:v>11047</c:v>
                </c:pt>
                <c:pt idx="1">
                  <c:v>109935</c:v>
                </c:pt>
                <c:pt idx="2">
                  <c:v>669</c:v>
                </c:pt>
                <c:pt idx="3">
                  <c:v>229216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FA-4D72-8911-3E70B4F4071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019072902302928E-2"/>
          <c:y val="0.15161321671525754"/>
          <c:w val="0.27176755115103252"/>
          <c:h val="0.3727087685467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7993693914283629E-2"/>
          <c:y val="4.956268221574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42576259411506107"/>
          <c:y val="0"/>
          <c:w val="0.5423181492792013"/>
          <c:h val="0.95049024586212438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1-4DC1-AC2B-7DE8CE4A93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1-4DC1-AC2B-7DE8CE4A93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1-4DC1-AC2B-7DE8CE4A93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1-4DC1-AC2B-7DE8CE4A935D}"/>
              </c:ext>
            </c:extLst>
          </c:dPt>
          <c:dLbls>
            <c:dLbl>
              <c:idx val="0"/>
              <c:layout>
                <c:manualLayout>
                  <c:x val="-0.15354966472071516"/>
                  <c:y val="0.18621435075717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768174027346"/>
                      <c:h val="8.7298347910592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4D1-4DC1-AC2B-7DE8CE4A935D}"/>
                </c:ext>
              </c:extLst>
            </c:dLbl>
            <c:dLbl>
              <c:idx val="1"/>
              <c:layout>
                <c:manualLayout>
                  <c:x val="5.8513215717102465E-3"/>
                  <c:y val="0.30691440355669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84235644848808"/>
                      <c:h val="7.3692905733722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4D1-4DC1-AC2B-7DE8CE4A935D}"/>
                </c:ext>
              </c:extLst>
            </c:dLbl>
            <c:dLbl>
              <c:idx val="2"/>
              <c:layout>
                <c:manualLayout>
                  <c:x val="0.11313907809188435"/>
                  <c:y val="-0.165430906850929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916019090085"/>
                      <c:h val="0.1611564625850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4D1-4DC1-AC2B-7DE8CE4A935D}"/>
                </c:ext>
              </c:extLst>
            </c:dLbl>
            <c:dLbl>
              <c:idx val="3"/>
              <c:layout>
                <c:manualLayout>
                  <c:x val="-0.25530078482415558"/>
                  <c:y val="0.5501484125708776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18073722781377"/>
                      <c:h val="0.15605327395300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4D1-4DC1-AC2B-7DE8CE4A9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7620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Diciembre!$Q$54:$Q$57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Diciembre!$R$54:$R$57</c:f>
              <c:numCache>
                <c:formatCode>_(* #,##0_);_(* \(#,##0\);_(* "-"_);_(@_)</c:formatCode>
                <c:ptCount val="4"/>
                <c:pt idx="0">
                  <c:v>11825</c:v>
                </c:pt>
                <c:pt idx="1">
                  <c:v>98584</c:v>
                </c:pt>
                <c:pt idx="2">
                  <c:v>650</c:v>
                </c:pt>
                <c:pt idx="3">
                  <c:v>278961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D1-4DC1-AC2B-7DE8CE4A935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019072902302928E-2"/>
          <c:y val="0.15161321671525754"/>
          <c:w val="0.27176755115103252"/>
          <c:h val="0.3727087685467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7993693914283629E-2"/>
          <c:y val="4.956268221574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42576259411506107"/>
          <c:y val="0"/>
          <c:w val="0.5423181492792013"/>
          <c:h val="0.95049024586212438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73-4454-825C-5DC2F43702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73-4454-825C-5DC2F43702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73-4454-825C-5DC2F4370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73-4454-825C-5DC2F437020E}"/>
              </c:ext>
            </c:extLst>
          </c:dPt>
          <c:dLbls>
            <c:dLbl>
              <c:idx val="0"/>
              <c:layout>
                <c:manualLayout>
                  <c:x val="-0.15354966472071516"/>
                  <c:y val="0.18621435075717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768174027346"/>
                      <c:h val="8.7298347910592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73-4454-825C-5DC2F437020E}"/>
                </c:ext>
              </c:extLst>
            </c:dLbl>
            <c:dLbl>
              <c:idx val="1"/>
              <c:layout>
                <c:manualLayout>
                  <c:x val="5.8513215717102465E-3"/>
                  <c:y val="0.30691440355669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84235644848808"/>
                      <c:h val="7.3692905733722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773-4454-825C-5DC2F437020E}"/>
                </c:ext>
              </c:extLst>
            </c:dLbl>
            <c:dLbl>
              <c:idx val="2"/>
              <c:layout>
                <c:manualLayout>
                  <c:x val="0.11313907809188435"/>
                  <c:y val="-0.165430906850929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916019090085"/>
                      <c:h val="0.1611564625850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73-4454-825C-5DC2F437020E}"/>
                </c:ext>
              </c:extLst>
            </c:dLbl>
            <c:dLbl>
              <c:idx val="3"/>
              <c:layout>
                <c:manualLayout>
                  <c:x val="-0.25530078482415558"/>
                  <c:y val="0.5501484125708776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18073722781377"/>
                      <c:h val="0.15605327395300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73-4454-825C-5DC2F43702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7620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'Trimestral '!$Q$54:$Q$57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'Trimestral '!$R$54:$R$57</c:f>
              <c:numCache>
                <c:formatCode>_(* #,##0_);_(* \(#,##0\);_(* "-"_);_(@_)</c:formatCode>
                <c:ptCount val="4"/>
                <c:pt idx="0">
                  <c:v>33786</c:v>
                </c:pt>
                <c:pt idx="1">
                  <c:v>353386</c:v>
                </c:pt>
                <c:pt idx="2">
                  <c:v>1887</c:v>
                </c:pt>
                <c:pt idx="3">
                  <c:v>703548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73-4454-825C-5DC2F43702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019072902302928E-2"/>
          <c:y val="0.15161321671525754"/>
          <c:w val="0.27176755115103252"/>
          <c:h val="0.3727087685467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552451</xdr:colOff>
      <xdr:row>0</xdr:row>
      <xdr:rowOff>142875</xdr:rowOff>
    </xdr:from>
    <xdr:ext cx="3390899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1BF20ECE-D88A-4FD4-B30C-5FE95A6A4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501" y="142875"/>
          <a:ext cx="3390899" cy="3840479"/>
        </a:xfrm>
        <a:prstGeom prst="rect">
          <a:avLst/>
        </a:prstGeom>
      </xdr:spPr>
    </xdr:pic>
    <xdr:clientData/>
  </xdr:oneCellAnchor>
  <xdr:twoCellAnchor>
    <xdr:from>
      <xdr:col>8</xdr:col>
      <xdr:colOff>1952626</xdr:colOff>
      <xdr:row>67</xdr:row>
      <xdr:rowOff>666749</xdr:rowOff>
    </xdr:from>
    <xdr:to>
      <xdr:col>14</xdr:col>
      <xdr:colOff>3000375</xdr:colOff>
      <xdr:row>78</xdr:row>
      <xdr:rowOff>809624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EA72D4-79DB-41D3-B3E3-E16BE9347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552451</xdr:colOff>
      <xdr:row>0</xdr:row>
      <xdr:rowOff>142875</xdr:rowOff>
    </xdr:from>
    <xdr:ext cx="3390899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16FDF6A3-395D-4613-A1FA-D442851A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36026" y="142875"/>
          <a:ext cx="3390899" cy="3840479"/>
        </a:xfrm>
        <a:prstGeom prst="rect">
          <a:avLst/>
        </a:prstGeom>
      </xdr:spPr>
    </xdr:pic>
    <xdr:clientData/>
  </xdr:oneCellAnchor>
  <xdr:twoCellAnchor>
    <xdr:from>
      <xdr:col>8</xdr:col>
      <xdr:colOff>1952626</xdr:colOff>
      <xdr:row>67</xdr:row>
      <xdr:rowOff>666749</xdr:rowOff>
    </xdr:from>
    <xdr:to>
      <xdr:col>14</xdr:col>
      <xdr:colOff>3000375</xdr:colOff>
      <xdr:row>78</xdr:row>
      <xdr:rowOff>809624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ED24D3-D2B0-4868-82E1-39298700C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552451</xdr:colOff>
      <xdr:row>0</xdr:row>
      <xdr:rowOff>142875</xdr:rowOff>
    </xdr:from>
    <xdr:ext cx="3390899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A47D15C0-D929-4F43-98F3-53E1AE4F0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07401" y="142875"/>
          <a:ext cx="3390899" cy="3840479"/>
        </a:xfrm>
        <a:prstGeom prst="rect">
          <a:avLst/>
        </a:prstGeom>
      </xdr:spPr>
    </xdr:pic>
    <xdr:clientData/>
  </xdr:oneCellAnchor>
  <xdr:twoCellAnchor>
    <xdr:from>
      <xdr:col>8</xdr:col>
      <xdr:colOff>1952626</xdr:colOff>
      <xdr:row>67</xdr:row>
      <xdr:rowOff>666749</xdr:rowOff>
    </xdr:from>
    <xdr:to>
      <xdr:col>14</xdr:col>
      <xdr:colOff>3000375</xdr:colOff>
      <xdr:row>78</xdr:row>
      <xdr:rowOff>809624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DBFD4A-8301-4D1E-A92E-139084532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552451</xdr:colOff>
      <xdr:row>0</xdr:row>
      <xdr:rowOff>142875</xdr:rowOff>
    </xdr:from>
    <xdr:ext cx="3390899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A8135CCC-0BE4-4276-B428-62C9E87A1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1" y="142875"/>
          <a:ext cx="3390899" cy="3840479"/>
        </a:xfrm>
        <a:prstGeom prst="rect">
          <a:avLst/>
        </a:prstGeom>
      </xdr:spPr>
    </xdr:pic>
    <xdr:clientData/>
  </xdr:oneCellAnchor>
  <xdr:twoCellAnchor>
    <xdr:from>
      <xdr:col>8</xdr:col>
      <xdr:colOff>1952626</xdr:colOff>
      <xdr:row>67</xdr:row>
      <xdr:rowOff>666749</xdr:rowOff>
    </xdr:from>
    <xdr:to>
      <xdr:col>14</xdr:col>
      <xdr:colOff>3000375</xdr:colOff>
      <xdr:row>78</xdr:row>
      <xdr:rowOff>809624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817229-8ECB-4AD8-9671-BCBACB02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AISANO\Informe%20Mensual%20de%20Gestion%20Preventiva%202023%20CONSOLIDADO%20-%20Copy.xlsx" TargetMode="External"/><Relationship Id="rId1" Type="http://schemas.openxmlformats.org/officeDocument/2006/relationships/externalLinkPath" Target="file:///G:\Mi%20unidad\PAISANO\Informe%20Mensual%20de%20Gestion%20Preventiva%202023%20CONSOLIDADO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-2023"/>
      <sheetName val="2-1-2023"/>
      <sheetName val="3-1-2023"/>
      <sheetName val="4-1-2023"/>
      <sheetName val="5-1-2023"/>
      <sheetName val="6-1-2023"/>
      <sheetName val="7-1-2023"/>
      <sheetName val="8-1-2023"/>
      <sheetName val="9-1-2023"/>
      <sheetName val="10-1-2023"/>
      <sheetName val="11-1-2023"/>
      <sheetName val="12-1-2023"/>
      <sheetName val="13-1-2023"/>
      <sheetName val="14-1-2023"/>
      <sheetName val="15-1-2023"/>
      <sheetName val="16-1-2023"/>
      <sheetName val="17-1-2023"/>
      <sheetName val="18-1-2023"/>
      <sheetName val="19-1-2023"/>
      <sheetName val="20-1-2023"/>
      <sheetName val="21-1-2023"/>
      <sheetName val="22-1-2023"/>
      <sheetName val="23-1-2023"/>
      <sheetName val="24-1-2023"/>
      <sheetName val="25-1-2023"/>
      <sheetName val="26-1-2023"/>
      <sheetName val="27-1-2023"/>
      <sheetName val="28-1-2023"/>
      <sheetName val="29-1-2023"/>
      <sheetName val="30-1-2023"/>
      <sheetName val="31-1-2023"/>
      <sheetName val="Enero"/>
      <sheetName val="1-2-2023"/>
      <sheetName val="2-2-2023"/>
      <sheetName val="3-2-2023"/>
      <sheetName val="4-2-2023"/>
      <sheetName val="5-2-2023"/>
      <sheetName val="6-2-2023"/>
      <sheetName val="7-2-2023"/>
      <sheetName val="8-2-2023"/>
      <sheetName val="9-2-2023"/>
      <sheetName val="10-2-2023"/>
      <sheetName val="11-2-2023"/>
      <sheetName val="12-2-2023"/>
      <sheetName val="13-2-2023"/>
      <sheetName val="14-2-2023"/>
      <sheetName val="15-2-2023"/>
      <sheetName val="16-2-2023"/>
      <sheetName val="17-2-2023"/>
      <sheetName val="18-2-2023"/>
      <sheetName val="19-2-2023"/>
      <sheetName val="20-2-2023"/>
      <sheetName val="21-2-2023"/>
      <sheetName val="22-2-2023"/>
      <sheetName val="23-2-2023"/>
      <sheetName val="24-2-2023"/>
      <sheetName val="25-2-2023"/>
      <sheetName val="26-2-2023"/>
      <sheetName val="27-2-2023"/>
      <sheetName val="28-2-2023"/>
      <sheetName val="Febrero"/>
      <sheetName val="1-3-2023"/>
      <sheetName val="2-3-2023"/>
      <sheetName val="3-3-2023"/>
      <sheetName val="4-3-2023"/>
      <sheetName val="5-3-2023"/>
      <sheetName val="6-3-2023"/>
      <sheetName val="7-3-2023"/>
      <sheetName val="8-3-2023"/>
      <sheetName val="9-3-2023"/>
      <sheetName val="10-3-2023"/>
      <sheetName val="11-3-2023"/>
      <sheetName val="12-3-2023"/>
      <sheetName val="13-3-2023"/>
      <sheetName val="14-3-2023"/>
      <sheetName val="15-3-2023"/>
      <sheetName val="16-3-2023"/>
      <sheetName val="17-3-2023"/>
      <sheetName val="18-3-2023"/>
      <sheetName val="19-3-2023"/>
      <sheetName val="20-3-2023"/>
      <sheetName val="21-3-2023"/>
      <sheetName val="22-3-2023"/>
      <sheetName val="23-3-2023"/>
      <sheetName val="24-3-2023"/>
      <sheetName val="25-3-2023"/>
      <sheetName val="26-3-2023"/>
      <sheetName val="27-3-2023"/>
      <sheetName val="28-3-2023"/>
      <sheetName val="29-3-2023"/>
      <sheetName val="30-3-20213"/>
      <sheetName val="31-3-2023"/>
      <sheetName val="Marzo"/>
      <sheetName val="1-4-2023"/>
      <sheetName val="2-4-2023"/>
      <sheetName val="3-4-2023"/>
      <sheetName val="4-4-2023"/>
      <sheetName val="5-4-2023"/>
      <sheetName val="6-4-2023"/>
      <sheetName val="7-4-2023"/>
      <sheetName val="8-4-2023"/>
      <sheetName val="9-4-2023"/>
      <sheetName val="10-4-2023"/>
      <sheetName val="11-4-2023"/>
      <sheetName val="12-4-2023"/>
      <sheetName val="13-4-2023"/>
      <sheetName val="14-4-2023"/>
      <sheetName val="15-4-2023"/>
      <sheetName val="16-4-2023"/>
      <sheetName val="17-4-2023"/>
      <sheetName val="18-4-2023"/>
      <sheetName val="19-4-2023"/>
      <sheetName val="20-4-2023"/>
      <sheetName val="21-4-2023"/>
      <sheetName val="22-4-2023"/>
      <sheetName val="23-4-2023"/>
      <sheetName val="24-4-2023"/>
      <sheetName val="25-4-2023"/>
      <sheetName val="26-4-2023"/>
      <sheetName val="27-4-2023"/>
      <sheetName val="28-4-2023"/>
      <sheetName val="29-4-2023"/>
      <sheetName val="30-4-2023"/>
      <sheetName val="Abril"/>
      <sheetName val="Mayo"/>
      <sheetName val="28-6-2023"/>
      <sheetName val="29-6-2023"/>
      <sheetName val="30-6-2023"/>
      <sheetName val="1-5-2023"/>
      <sheetName val="2-5-2023"/>
      <sheetName val="3-5-2023"/>
      <sheetName val="4-5-2023"/>
      <sheetName val="5-5-2023"/>
      <sheetName val="6-5-2023"/>
      <sheetName val="7-5-2023"/>
      <sheetName val="8-5-2023"/>
      <sheetName val="9-5-2023"/>
      <sheetName val="10-5-2023"/>
      <sheetName val="11-5-2023"/>
      <sheetName val="12-5-2023"/>
      <sheetName val="13-5-2023"/>
      <sheetName val="14-5-2023"/>
      <sheetName val="15-5-2023"/>
      <sheetName val="16-5-2023"/>
      <sheetName val="17-5-2023"/>
      <sheetName val="18-5-2023"/>
      <sheetName val="19-5-2023"/>
      <sheetName val="20-5-2023"/>
      <sheetName val="21-5-2023"/>
      <sheetName val="22-5-2023"/>
      <sheetName val="23-5-2023"/>
      <sheetName val="24-5-2023"/>
      <sheetName val="25-5-2023"/>
      <sheetName val="26-5-2023"/>
      <sheetName val="27-5-2023"/>
      <sheetName val="28-5-2023"/>
      <sheetName val="29-5-2023"/>
      <sheetName val="30-5-2023"/>
      <sheetName val="31-5-2023"/>
      <sheetName val="1-6-2023"/>
      <sheetName val="2-6-2023"/>
      <sheetName val="3-6-2023"/>
      <sheetName val="4-6-2023"/>
      <sheetName val="5-6-2023"/>
      <sheetName val="6-6-2023"/>
      <sheetName val="7-6-2023"/>
      <sheetName val="8-6-2023"/>
      <sheetName val="9-6-2023"/>
      <sheetName val="10-6-2023"/>
      <sheetName val="11-6-2023"/>
      <sheetName val="12-6-2023"/>
      <sheetName val="13-6-2023"/>
      <sheetName val="14-6-2023"/>
      <sheetName val="15-6-2023"/>
      <sheetName val="16-6-2023"/>
      <sheetName val="17-6-2023"/>
      <sheetName val="18-6-2023"/>
      <sheetName val="19-6-2023"/>
      <sheetName val="20-6-2023"/>
      <sheetName val="21-6-2023"/>
      <sheetName val="22-6-2023"/>
      <sheetName val="23-6-2023"/>
      <sheetName val="24-6-2023"/>
      <sheetName val="25-6-2023"/>
      <sheetName val="26-6-2023"/>
      <sheetName val="27-6-2023"/>
      <sheetName val="Junio"/>
      <sheetName val="Trimestral"/>
      <sheetName val="1-7-2023"/>
      <sheetName val="2-7-2023"/>
      <sheetName val="3-7-2023"/>
      <sheetName val="4-7-2023"/>
      <sheetName val="5-7-2023"/>
      <sheetName val="6-7-2023"/>
      <sheetName val="7-7-2023"/>
      <sheetName val="8-7-2023"/>
      <sheetName val="9-7-2023"/>
      <sheetName val="10-7-2023"/>
      <sheetName val="11-7-2023"/>
      <sheetName val="12-7-2023"/>
      <sheetName val="13-7-2023"/>
      <sheetName val="14-7-2023"/>
      <sheetName val="15-7-2023"/>
      <sheetName val="16-7-2023 "/>
      <sheetName val="17-7-2023 "/>
      <sheetName val="18-7-2023  "/>
      <sheetName val="19-7-2023  "/>
      <sheetName val="20-7-2023   "/>
      <sheetName val="21-7-2023"/>
      <sheetName val="22-7-2023 "/>
      <sheetName val="23-7-2023"/>
      <sheetName val="24-7-2023 "/>
      <sheetName val="25-7-2023"/>
      <sheetName val="26-7-2023 "/>
      <sheetName val="27-7-2023"/>
      <sheetName val="28-7-2023"/>
      <sheetName val="29-7-2023"/>
      <sheetName val="30-7-2023 "/>
      <sheetName val="31-7-2023"/>
      <sheetName val="Julio"/>
      <sheetName val="Agosto "/>
      <sheetName val="01-09-2023"/>
      <sheetName val="02-09-2023"/>
      <sheetName val="03-09-2023 "/>
      <sheetName val="04-09-2023  "/>
      <sheetName val="05-09-2023"/>
      <sheetName val="06-09-2023"/>
      <sheetName val="07-09-2023"/>
      <sheetName val="08-09-2023 "/>
      <sheetName val="09-09-2023 "/>
      <sheetName val="10-09-2023  "/>
      <sheetName val="11-09-2023 "/>
      <sheetName val="12-09-2023  "/>
      <sheetName val="13-09-2023  "/>
      <sheetName val="14-09-2023   "/>
      <sheetName val="15-09-2023 "/>
      <sheetName val="16-09-2023 "/>
      <sheetName val="17-09-2023"/>
      <sheetName val="18-09-2023"/>
      <sheetName val="19-09-2023"/>
      <sheetName val="20-09-2023"/>
      <sheetName val="21-09-2023"/>
      <sheetName val="22-09-2023"/>
      <sheetName val="23-09-2023"/>
      <sheetName val="24-09-2023 "/>
      <sheetName val="25-09-2023"/>
      <sheetName val="26-09-2023"/>
      <sheetName val="27-09-2023 "/>
      <sheetName val="28-09-2023"/>
      <sheetName val="29-09-2023"/>
      <sheetName val="30-09-2023 "/>
      <sheetName val="Septiembre"/>
      <sheetName val="1-10-2023 "/>
      <sheetName val="2-10-2023"/>
      <sheetName val="3-10-2023"/>
      <sheetName val="4-10-2023"/>
      <sheetName val="5-10-2023"/>
      <sheetName val="6-10-2023"/>
      <sheetName val="7-10-2023 "/>
      <sheetName val="8-10-2023"/>
      <sheetName val="09-10-2023 "/>
      <sheetName val="10-10-2023 "/>
      <sheetName val="11-10-2023  "/>
      <sheetName val="12-10-2023"/>
      <sheetName val="13-10-2023"/>
      <sheetName val="14-10-2023 "/>
      <sheetName val="15-10-2023 "/>
      <sheetName val="16-10-2023 "/>
      <sheetName val="17-10-2023"/>
      <sheetName val="18-10-2023"/>
      <sheetName val="19-10-2023"/>
      <sheetName val="20-10-2023"/>
      <sheetName val="21-10-2023 "/>
      <sheetName val="22-10-2023  "/>
      <sheetName val="23-10-2023"/>
      <sheetName val="24-10-2023 "/>
      <sheetName val="25-10-2023  "/>
      <sheetName val="26-10-2023"/>
      <sheetName val="27-10-2023 "/>
      <sheetName val="28-10-2023"/>
      <sheetName val="29-10-2023"/>
      <sheetName val="30-10-2023 "/>
      <sheetName val="31-10-2023"/>
      <sheetName val="1 al 27"/>
      <sheetName val="Octubre"/>
      <sheetName val="1-11-2023"/>
      <sheetName val="02-11-2023"/>
      <sheetName val="03-11-2023"/>
      <sheetName val="04-11-2023 "/>
      <sheetName val="05-11-2023"/>
      <sheetName val="06-11-2023"/>
      <sheetName val="07-11-2023"/>
      <sheetName val="08-11-2023 "/>
      <sheetName val="09-11-2023"/>
      <sheetName val="10-11-2023"/>
      <sheetName val="11-11-2023"/>
      <sheetName val="12-11-2023"/>
      <sheetName val="13-11-2023 "/>
      <sheetName val="14-11-2023"/>
      <sheetName val="15-11-2023"/>
      <sheetName val="16-11-2023"/>
      <sheetName val="17-11-2023"/>
      <sheetName val="18-11-2023"/>
      <sheetName val="19-11-2023 "/>
      <sheetName val="20-11-2023 "/>
      <sheetName val="21-11-2023"/>
      <sheetName val="22-11-2023 "/>
      <sheetName val="23-11-2023"/>
      <sheetName val="1 al 23"/>
      <sheetName val="24-11-2023"/>
      <sheetName val="25-11-2023 "/>
      <sheetName val="26-11-2023  "/>
      <sheetName val="27-11-2023"/>
      <sheetName val="28-11-2023"/>
      <sheetName val="29-11-2023 "/>
      <sheetName val="30-11-2023"/>
      <sheetName val="Noviembre"/>
      <sheetName val="01-12-2023"/>
      <sheetName val="02-12-2023 "/>
      <sheetName val="03-12-2023  "/>
      <sheetName val="04-12-2023 "/>
      <sheetName val="05-12-2023"/>
      <sheetName val="06-12-2023 "/>
      <sheetName val="07-12-2023"/>
      <sheetName val="08-12-2023"/>
      <sheetName val="09-12-2023 "/>
      <sheetName val="10-12-2023  "/>
      <sheetName val="11-12-2023 "/>
      <sheetName val="12-12-2023"/>
      <sheetName val="13-12-2023"/>
      <sheetName val="14-12-2023"/>
      <sheetName val="15-12-2023"/>
      <sheetName val="16-12-2023"/>
      <sheetName val="17-12-2023 "/>
      <sheetName val="18-12-2023  "/>
      <sheetName val="19-12-2023"/>
      <sheetName val="20-12-2023 "/>
      <sheetName val="21-12-2023"/>
      <sheetName val="22-12-2023"/>
      <sheetName val="23-12-2023 "/>
      <sheetName val="24-12-2023  "/>
      <sheetName val="25-12-2023"/>
      <sheetName val="1 al 25"/>
      <sheetName val="26-12-2023"/>
      <sheetName val="27-12-2023"/>
      <sheetName val="28-12-2023"/>
      <sheetName val="29-12-2023"/>
      <sheetName val="30-12-2023"/>
      <sheetName val="31-12-2023 "/>
      <sheetName val="Diciembre"/>
      <sheetName val="Mapa de Calor V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FC36F6-5A53-437E-8C0D-BC2D28EA5113}" name="Tabla334567810111214131516181920212322242627252829303132333536373839404142434445464748495051525354555657585960616263646566676869707172737475767778798182838485868788899091929394959698991001011021031041051061081091101111131121141151161171181201211221231225" displayName="Tabla334567810111214131516181920212322242627252829303132333536373839404142434445464748495051525354555657585960616263646566676869707172737475767778798182838485868788899091929394959698991001011021031041051061081091101111131121141151161171181201211221231225" ref="B11:O65" totalsRowShown="0" headerRowDxfId="79" dataDxfId="78" tableBorderDxfId="77">
  <autoFilter ref="B11:O65" xr:uid="{00000000-0009-0000-0100-000010000000}"/>
  <tableColumns count="14">
    <tableColumn id="1" xr3:uid="{05A1157F-61DE-45CB-B740-FD26BF4BCFE9}" name="Direcciones Regionales / Sección Turística" dataDxfId="76"/>
    <tableColumn id="2" xr3:uid="{FB38A640-65D9-46C6-BFF8-3A7EEAD9A76D}" name="Cal. de_x000a_Gestion"/>
    <tableColumn id="3" xr3:uid="{64184007-8480-4F39-8420-09D7CB7B736F}" name="Patrullajes Preventivos" dataDxfId="75"/>
    <tableColumn id="4" xr3:uid="{6BE371C5-A199-4488-9106-D59D6EE9AE6A}" name="Motocicletas Depuradas" dataDxfId="74"/>
    <tableColumn id="5" xr3:uid="{D8E3525C-BEEC-4D8A-9C92-4A747CD2CFF6}" name="Motocicletas Retenidas" dataDxfId="73"/>
    <tableColumn id="6" xr3:uid="{B4F02BEB-2B29-4348-952F-4A91A6A72F1B}" name="Vehículos Depurados" dataDxfId="72"/>
    <tableColumn id="7" xr3:uid="{C89178A7-4C1A-4103-B5DF-4A8027C3B83E}" name="Personas Depuradas" dataDxfId="71"/>
    <tableColumn id="8" xr3:uid="{EEDFBD85-6AE0-4DBF-BA3B-3EA18B448634}" name="Personas Detenidas" dataDxfId="70"/>
    <tableColumn id="9" xr3:uid="{1FC4F09B-B98A-46F7-81FB-A1EC519A5BB5}" name="Cantidad de Asistencia Brindada a Extranjeros" dataDxfId="69"/>
    <tableColumn id="10" xr3:uid="{258EFE05-E9D4-45D3-ACB1-BDBC5DB5105A}" name="Extranjeros Beneficiados en Asistencias" dataDxfId="68"/>
    <tableColumn id="11" xr3:uid="{7473E48A-B7F3-428B-94E5-C5AFCBE74B62}" name="Cantidad de Asistencia Brindada a Dominicanos" dataDxfId="67"/>
    <tableColumn id="12" xr3:uid="{CE8F3D96-D165-4E44-B637-776744309542}" name="Dominicanos Beneficiados en Asistencias" dataDxfId="66"/>
    <tableColumn id="15" xr3:uid="{0A194F50-01B8-4E3E-A137-7720E16BAB2E}" name="Crucerístas Beneficiados" dataDxfId="65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Tabla334567810111214131516181920212322242627252829303132333536373839404142434445464748495051525354555657585960616263646566676869707172737475767778798182838485868788899091929394959698991001011021031041051061081091101111131121141151161171181201211221231225[[#This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calculatedColumnFormula>
    </tableColumn>
    <tableColumn id="13" xr3:uid="{EBC58D26-D1C2-47B6-BC42-92A7590D37E5}" name="Total de Turístas Beneficiados" dataDxfId="6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E16BA6-574D-413C-8BC0-8BFE026E41BF}" name="Tabla334567810111214131516181920212322242627252829303132333536373839404142434445464748495051525354555657585960616263646566676869707172737475767778798182838485868788899091929394959698991001011021031041051061081091101111131121141151161171181201211221231257" displayName="Tabla334567810111214131516181920212322242627252829303132333536373839404142434445464748495051525354555657585960616263646566676869707172737475767778798182838485868788899091929394959698991001011021031041051061081091101111131121141151161171181201211221231257" ref="B11:O65" totalsRowShown="0" headerRowDxfId="63" dataDxfId="62" tableBorderDxfId="61">
  <autoFilter ref="B11:O65" xr:uid="{00000000-0009-0000-0100-000010000000}"/>
  <tableColumns count="14">
    <tableColumn id="1" xr3:uid="{17A1BDF5-57DC-4A37-A66D-BCB80A5F57BC}" name="Direcciones Regionales / Sección Turística" dataDxfId="60"/>
    <tableColumn id="2" xr3:uid="{651370F9-759E-4DB3-AA98-1AADFD2E0BCB}" name="Cal. de_x000a_Gestion"/>
    <tableColumn id="3" xr3:uid="{7FDE4718-96A2-4525-B7B2-91DE992E7C59}" name="Patrullajes Preventivos" dataDxfId="59"/>
    <tableColumn id="4" xr3:uid="{523480E4-9A68-4B37-983B-3CF4017E01B0}" name="Motocicletas Depuradas" dataDxfId="58"/>
    <tableColumn id="5" xr3:uid="{A45B4E5E-6166-42E4-B2A1-D42D5D6A1962}" name="Motocicletas Retenidas" dataDxfId="57"/>
    <tableColumn id="6" xr3:uid="{8209A3DB-9640-4952-88BE-6C3B7F8CA824}" name="Vehículos Depurados" dataDxfId="56"/>
    <tableColumn id="7" xr3:uid="{107F8787-4AA3-4DE7-921A-596C725F490D}" name="Personas Depuradas" dataDxfId="55"/>
    <tableColumn id="8" xr3:uid="{EB2971B7-F644-4450-A857-FB414B05D8A3}" name="Personas Detenidas" dataDxfId="54"/>
    <tableColumn id="9" xr3:uid="{74C98615-7695-4864-8B48-0C976AB6E9F2}" name="Cantidad de Asistencia Brindada a Extranjeros" dataDxfId="53"/>
    <tableColumn id="10" xr3:uid="{7EA731C6-79DF-4ED0-83EE-4D1D4FFC2788}" name="Extranjeros Beneficiados en Asistencias" dataDxfId="52"/>
    <tableColumn id="11" xr3:uid="{330E3168-28E2-4253-92A4-9B75CFE81A41}" name="Cantidad de Asistencia Brindada a Dominicanos" dataDxfId="51"/>
    <tableColumn id="12" xr3:uid="{1728D9BC-21F3-41AC-95A9-2F9C7275091B}" name="Dominicanos Beneficiados en Asistencias" dataDxfId="50"/>
    <tableColumn id="15" xr3:uid="{72934775-6683-47A9-842A-A4DE05832957}" name="Crucerístas Beneficiados" dataDxfId="49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Tabla334567810111214131516181920212322242627252829303132333536373839404142434445464748495051525354555657585960616263646566676869707172737475767778798182838485868788899091929394959698991001011021031041051061081091101111131121141151161171181201211221231257[[#This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calculatedColumnFormula>
    </tableColumn>
    <tableColumn id="13" xr3:uid="{70D48B42-C525-4EAC-AB96-3E208EB68B78}" name="Total de Turístas Beneficiados" dataDxfId="4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DEF7E7-2CAF-4982-B423-20F0DFB1AF5F}" name="Tabla334567810111214131516181920212322242627252829303132333536373839404142434445464748495051525354555657585960616263646566676869707172737475767778798182838485868788899091929394959698991001011021031041051061081091101111131121141151161171181201211221231290" displayName="Tabla334567810111214131516181920212322242627252829303132333536373839404142434445464748495051525354555657585960616263646566676869707172737475767778798182838485868788899091929394959698991001011021031041051061081091101111131121141151161171181201211221231290" ref="B11:O65" totalsRowShown="0" headerRowDxfId="47" dataDxfId="46" tableBorderDxfId="45">
  <autoFilter ref="B11:O65" xr:uid="{00000000-0009-0000-0100-000010000000}"/>
  <tableColumns count="14">
    <tableColumn id="1" xr3:uid="{D1C133D7-2CF7-4CAF-BDF4-2CED313B2846}" name="Direcciones Regionales / Sección Turística" dataDxfId="44"/>
    <tableColumn id="2" xr3:uid="{CFFD2951-3F89-473B-93C7-86075C9746FF}" name="Cal. de_x000a_Gestion"/>
    <tableColumn id="3" xr3:uid="{1B83603D-E9A8-4D39-A5B5-E1B01A8C6882}" name="Patrullajes Preventivos" dataDxfId="43"/>
    <tableColumn id="4" xr3:uid="{72F7D2C0-27C6-4F85-B98D-F5422DE46B94}" name="Motocicletas Depuradas" dataDxfId="42"/>
    <tableColumn id="5" xr3:uid="{EADC225D-771B-425F-B27E-C0F6F689EFAF}" name="Motocicletas Retenidas" dataDxfId="41"/>
    <tableColumn id="6" xr3:uid="{0279B341-4E55-4D32-B173-F75F391F0C93}" name="Vehículos Depurados" dataDxfId="40"/>
    <tableColumn id="7" xr3:uid="{E95ABD8A-3CB2-4C18-9C8A-561084B0EFDE}" name="Personas Depuradas" dataDxfId="39"/>
    <tableColumn id="8" xr3:uid="{CB2D2E9C-8338-442E-B082-C7920A289C38}" name="Personas Detenidas" dataDxfId="38"/>
    <tableColumn id="9" xr3:uid="{73DE1577-17CE-4B8D-9BCC-EF585087C0D3}" name="Cantidad de Asistencia Brindada a Extranjeros" dataDxfId="37"/>
    <tableColumn id="10" xr3:uid="{B4AD5595-4F7F-41E2-BAE1-4DD033CFFF0A}" name="Extranjeros Beneficiados en Asistencias" dataDxfId="36"/>
    <tableColumn id="11" xr3:uid="{28105E83-8868-4B99-86B8-80701968ADB2}" name="Cantidad de Asistencia Brindada a Dominicanos" dataDxfId="35"/>
    <tableColumn id="12" xr3:uid="{623B0841-7A28-47C7-B585-EF2921D3F389}" name="Dominicanos Beneficiados en Asistencias" dataDxfId="34"/>
    <tableColumn id="15" xr3:uid="{B5790555-F74C-47F1-9229-659EA0E15BBE}" name="Crucerístas Beneficiados" dataDxfId="33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Tabla334567810111214131516181920212322242627252829303132333536373839404142434445464748495051525354555657585960616263646566676869707172737475767778798182838485868788899091929394959698991001011021031041051061081091101111131121141151161171181201211221231290[[#This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</calculatedColumnFormula>
    </tableColumn>
    <tableColumn id="13" xr3:uid="{DD9EF3EF-EA93-4F5F-9B5D-7680C3412A9E}" name="Total de Turístas Beneficiados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AEAD9B-16D3-46EC-B366-54F67563CAD7}" name="Tabla334567810111214131516181920212322242627252829303132333536373839404142434445464748495051525354555657585960616263646566676869707172737475767778798182838485868788899091929394959698991001011021031041051061081091101111131121141151161171181201211221231255" displayName="Tabla334567810111214131516181920212322242627252829303132333536373839404142434445464748495051525354555657585960616263646566676869707172737475767778798182838485868788899091929394959698991001011021031041051061081091101111131121141151161171181201211221231255" ref="B11:O65" totalsRowShown="0" headerRowDxfId="31" dataDxfId="30" tableBorderDxfId="29">
  <autoFilter ref="B11:O65" xr:uid="{00000000-0009-0000-0100-000010000000}"/>
  <tableColumns count="14">
    <tableColumn id="1" xr3:uid="{5BA40868-081E-4D82-859E-BBCC45C40C3E}" name="Direcciones Regionales / Sección Turística" dataDxfId="28"/>
    <tableColumn id="2" xr3:uid="{D1856D70-6F21-49FC-86F4-C52FE978E261}" name="Cal. de_x000a_Gestion"/>
    <tableColumn id="3" xr3:uid="{D6A085B8-F291-4C70-9C63-A616950A01F7}" name="Patrullajes Preventivos" dataDxfId="27"/>
    <tableColumn id="4" xr3:uid="{C0521005-6E8C-41CF-972A-DB9A03BEA66A}" name="Motocicletas Depuradas" dataDxfId="26"/>
    <tableColumn id="5" xr3:uid="{6FA30B66-B20C-4A54-9892-30DEFB33337F}" name="Motocicletas Retenidas" dataDxfId="25"/>
    <tableColumn id="6" xr3:uid="{6CD7A8EB-8153-4577-8FD1-2EBB9DEDA1A0}" name="Vehículos Depurados" dataDxfId="24"/>
    <tableColumn id="7" xr3:uid="{8F88C4A7-5ACC-4728-B9CF-B14969709F76}" name="Personas Depuradas" dataDxfId="23"/>
    <tableColumn id="8" xr3:uid="{BDF2A5EC-D6C7-45AE-8891-67FF34DEC2FC}" name="Personas Detenidas" dataDxfId="22"/>
    <tableColumn id="9" xr3:uid="{3E5F78F9-2C62-4BDB-A82A-BA953CA9534F}" name="Cantidad de Asistencia Brindada a Extranjeros" dataDxfId="21"/>
    <tableColumn id="10" xr3:uid="{60014849-9431-4CDC-A6E9-F98F0A208271}" name="Extranjeros Beneficiados en Asistencias" dataDxfId="20"/>
    <tableColumn id="11" xr3:uid="{38EFCD07-FCA6-4D1F-B510-6716F37CC534}" name="Cantidad de Asistencia Brindada a Dominicanos" dataDxfId="19"/>
    <tableColumn id="12" xr3:uid="{A6529767-52D6-4267-BC46-82F6DCABAE34}" name="Dominicanos Beneficiados en Asistencias" dataDxfId="18"/>
    <tableColumn id="15" xr3:uid="{9CE0C461-46D8-4D09-8C0F-89EBFE741B98}" name="Crucerístas Beneficiados" dataDxfId="17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Tabla334567810111214131516181920212322242627252829303132333536373839404142434445464748495051525354555657585960616263646566676869707172737475767778798182838485868788899091929394959698991001011021031041051061081091101111131121141151161171181201211221231255[[#This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</calculatedColumnFormula>
    </tableColumn>
    <tableColumn id="13" xr3:uid="{0B6E91E4-777F-4F85-A257-C2320B37F5E9}" name="Total de Turístas Beneficiados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4587-EC23-4D4C-ADDB-A23292B51DF5}">
  <dimension ref="A1:AJ244"/>
  <sheetViews>
    <sheetView view="pageBreakPreview" zoomScale="20" zoomScaleNormal="20" zoomScaleSheetLayoutView="20" workbookViewId="0">
      <selection activeCell="I72" sqref="I72"/>
    </sheetView>
  </sheetViews>
  <sheetFormatPr baseColWidth="10" defaultColWidth="11.42578125" defaultRowHeight="15" x14ac:dyDescent="0.25"/>
  <cols>
    <col min="2" max="2" width="80.28515625" customWidth="1"/>
    <col min="3" max="3" width="32" customWidth="1"/>
    <col min="4" max="4" width="47" customWidth="1"/>
    <col min="5" max="5" width="43.140625" customWidth="1"/>
    <col min="6" max="6" width="50.5703125" customWidth="1"/>
    <col min="7" max="7" width="44.42578125" customWidth="1"/>
    <col min="8" max="8" width="45.5703125" customWidth="1"/>
    <col min="9" max="9" width="35.42578125" customWidth="1"/>
    <col min="10" max="10" width="51.5703125" customWidth="1"/>
    <col min="11" max="11" width="55.140625" customWidth="1"/>
    <col min="12" max="12" width="56" customWidth="1"/>
    <col min="13" max="13" width="57.42578125" customWidth="1"/>
    <col min="14" max="14" width="53" customWidth="1"/>
    <col min="15" max="15" width="51.42578125" customWidth="1"/>
    <col min="20" max="20" width="11.42578125" style="2"/>
  </cols>
  <sheetData>
    <row r="1" spans="1:21" ht="15" customHeight="1" x14ac:dyDescent="0.25">
      <c r="L1" s="1"/>
    </row>
    <row r="3" spans="1:21" ht="18.75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ht="18.7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1" ht="245.45" customHeight="1" x14ac:dyDescent="1"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</row>
    <row r="6" spans="1:21" ht="58.5" x14ac:dyDescent="0.25">
      <c r="B6" s="64" t="s"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21" ht="58.5" x14ac:dyDescent="0.25">
      <c r="B7" s="65" t="s">
        <v>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21" ht="58.5" x14ac:dyDescent="0.25">
      <c r="B8" s="64" t="s">
        <v>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21" ht="117" x14ac:dyDescent="0.25">
      <c r="B9" s="66" t="s">
        <v>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21" ht="129.75" hidden="1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21" ht="285.75" customHeight="1" x14ac:dyDescent="0.25">
      <c r="B11" s="5" t="s">
        <v>4</v>
      </c>
      <c r="C11" s="6" t="s">
        <v>5</v>
      </c>
      <c r="D11" s="7" t="s">
        <v>6</v>
      </c>
      <c r="E11" s="8" t="s">
        <v>7</v>
      </c>
      <c r="F11" s="9" t="s">
        <v>8</v>
      </c>
      <c r="G11" s="10" t="s">
        <v>9</v>
      </c>
      <c r="H11" s="10" t="s">
        <v>10</v>
      </c>
      <c r="I11" s="7" t="s">
        <v>11</v>
      </c>
      <c r="J11" s="10" t="s">
        <v>12</v>
      </c>
      <c r="K11" s="10" t="s">
        <v>13</v>
      </c>
      <c r="L11" s="10" t="s">
        <v>14</v>
      </c>
      <c r="M11" s="11" t="s">
        <v>15</v>
      </c>
      <c r="N11" s="12" t="s">
        <v>16</v>
      </c>
      <c r="O11" s="13" t="s">
        <v>17</v>
      </c>
      <c r="T11"/>
      <c r="U11" s="2"/>
    </row>
    <row r="12" spans="1:21" ht="169.5" customHeight="1" x14ac:dyDescent="0.25">
      <c r="B12" s="14" t="s">
        <v>18</v>
      </c>
      <c r="C12" s="14"/>
      <c r="D12" s="15">
        <f>SUM(D13:D16)</f>
        <v>2306</v>
      </c>
      <c r="E12" s="15">
        <f t="shared" ref="E12:N12" si="0">SUM(E13:E16)</f>
        <v>1914</v>
      </c>
      <c r="F12" s="15">
        <f t="shared" si="0"/>
        <v>2</v>
      </c>
      <c r="G12" s="15">
        <f t="shared" si="0"/>
        <v>2204</v>
      </c>
      <c r="H12" s="15">
        <f t="shared" si="0"/>
        <v>3504</v>
      </c>
      <c r="I12" s="15">
        <f t="shared" si="0"/>
        <v>107</v>
      </c>
      <c r="J12" s="15">
        <f t="shared" si="0"/>
        <v>2439</v>
      </c>
      <c r="K12" s="15">
        <f t="shared" si="0"/>
        <v>69427</v>
      </c>
      <c r="L12" s="15">
        <f t="shared" si="0"/>
        <v>720</v>
      </c>
      <c r="M12" s="15">
        <f t="shared" si="0"/>
        <v>46747</v>
      </c>
      <c r="N12" s="15">
        <f t="shared" si="0"/>
        <v>0</v>
      </c>
      <c r="O12" s="15">
        <f>SUM(O13+O15+O16)</f>
        <v>115472</v>
      </c>
      <c r="Q12" s="16"/>
      <c r="T12"/>
      <c r="U12" s="2"/>
    </row>
    <row r="13" spans="1:21" ht="57.75" customHeight="1" x14ac:dyDescent="0.25">
      <c r="A13">
        <v>7</v>
      </c>
      <c r="B13" s="17" t="s">
        <v>19</v>
      </c>
      <c r="C13" s="17" t="s">
        <v>20</v>
      </c>
      <c r="D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1923</v>
      </c>
      <c r="E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1611</v>
      </c>
      <c r="F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1</v>
      </c>
      <c r="G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1907</v>
      </c>
      <c r="H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2731</v>
      </c>
      <c r="I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106</v>
      </c>
      <c r="J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887</v>
      </c>
      <c r="K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62110</v>
      </c>
      <c r="L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714</v>
      </c>
      <c r="M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46739</v>
      </c>
      <c r="N1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13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108849</v>
      </c>
      <c r="P13" s="19" t="s">
        <v>20</v>
      </c>
      <c r="Q13" s="20" t="s">
        <v>21</v>
      </c>
      <c r="R13" s="21" t="s">
        <v>22</v>
      </c>
      <c r="T13"/>
      <c r="U13" s="2"/>
    </row>
    <row r="14" spans="1:21" ht="117" customHeight="1" x14ac:dyDescent="0.25">
      <c r="B14" s="22" t="s">
        <v>23</v>
      </c>
      <c r="C14" s="17" t="s">
        <v>20</v>
      </c>
      <c r="D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0</v>
      </c>
      <c r="E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377</v>
      </c>
      <c r="K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701</v>
      </c>
      <c r="L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</v>
      </c>
      <c r="M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</v>
      </c>
      <c r="N1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14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702</v>
      </c>
      <c r="P14" s="19"/>
      <c r="Q14" s="20"/>
      <c r="R14" s="21"/>
      <c r="T14"/>
      <c r="U14" s="2"/>
    </row>
    <row r="15" spans="1:21" ht="68.25" customHeight="1" x14ac:dyDescent="0.25">
      <c r="B15" s="17" t="s">
        <v>24</v>
      </c>
      <c r="C15" s="17" t="s">
        <v>20</v>
      </c>
      <c r="D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370</v>
      </c>
      <c r="E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303</v>
      </c>
      <c r="F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1</v>
      </c>
      <c r="G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297</v>
      </c>
      <c r="H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773</v>
      </c>
      <c r="I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</v>
      </c>
      <c r="J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127</v>
      </c>
      <c r="K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5568</v>
      </c>
      <c r="L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0</v>
      </c>
      <c r="M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0</v>
      </c>
      <c r="N1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15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5568</v>
      </c>
      <c r="T15"/>
      <c r="U15" s="2"/>
    </row>
    <row r="16" spans="1:21" ht="49.5" customHeight="1" x14ac:dyDescent="0.25">
      <c r="B16" s="17" t="s">
        <v>25</v>
      </c>
      <c r="C16" s="17" t="s">
        <v>20</v>
      </c>
      <c r="D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13</v>
      </c>
      <c r="E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1048</v>
      </c>
      <c r="K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1048</v>
      </c>
      <c r="L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5</v>
      </c>
      <c r="M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7</v>
      </c>
      <c r="N1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16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1055</v>
      </c>
      <c r="T16"/>
      <c r="U16" s="2"/>
    </row>
    <row r="17" spans="2:21" ht="127.5" x14ac:dyDescent="0.25">
      <c r="B17" s="14" t="s">
        <v>26</v>
      </c>
      <c r="C17" s="14"/>
      <c r="D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928</v>
      </c>
      <c r="E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168</v>
      </c>
      <c r="F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3</v>
      </c>
      <c r="G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16348</v>
      </c>
      <c r="H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6212</v>
      </c>
      <c r="I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77</v>
      </c>
      <c r="J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3596</v>
      </c>
      <c r="K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25162</v>
      </c>
      <c r="L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2760</v>
      </c>
      <c r="M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14756</v>
      </c>
      <c r="N17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17" s="15">
        <f>SUM(O18+O19+O20+O21)</f>
        <v>39918</v>
      </c>
      <c r="T17"/>
      <c r="U17" s="2"/>
    </row>
    <row r="18" spans="2:21" ht="49.5" customHeight="1" x14ac:dyDescent="0.25">
      <c r="B18" s="17" t="s">
        <v>27</v>
      </c>
      <c r="C18" s="17" t="s">
        <v>20</v>
      </c>
      <c r="D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174</v>
      </c>
      <c r="E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66</v>
      </c>
      <c r="F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213</v>
      </c>
      <c r="H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271</v>
      </c>
      <c r="I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3</v>
      </c>
      <c r="J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3349</v>
      </c>
      <c r="K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23649</v>
      </c>
      <c r="L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2739</v>
      </c>
      <c r="M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14466</v>
      </c>
      <c r="N1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18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38115</v>
      </c>
      <c r="T18"/>
      <c r="U18" s="2"/>
    </row>
    <row r="19" spans="2:21" ht="57" customHeight="1" x14ac:dyDescent="0.25">
      <c r="B19" s="17" t="s">
        <v>28</v>
      </c>
      <c r="C19" s="17" t="s">
        <v>20</v>
      </c>
      <c r="D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31</v>
      </c>
      <c r="E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11710</v>
      </c>
      <c r="H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2420</v>
      </c>
      <c r="I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8</v>
      </c>
      <c r="J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208</v>
      </c>
      <c r="K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408</v>
      </c>
      <c r="L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10</v>
      </c>
      <c r="M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10</v>
      </c>
      <c r="N1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19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418</v>
      </c>
      <c r="T19"/>
      <c r="U19" s="2"/>
    </row>
    <row r="20" spans="2:21" ht="49.5" customHeight="1" x14ac:dyDescent="0.25">
      <c r="B20" s="17" t="s">
        <v>29</v>
      </c>
      <c r="C20" s="17" t="s">
        <v>20</v>
      </c>
      <c r="D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578</v>
      </c>
      <c r="E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3</v>
      </c>
      <c r="F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1</v>
      </c>
      <c r="G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2629</v>
      </c>
      <c r="H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253</v>
      </c>
      <c r="I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52</v>
      </c>
      <c r="J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12</v>
      </c>
      <c r="K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16</v>
      </c>
      <c r="L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3</v>
      </c>
      <c r="M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3</v>
      </c>
      <c r="N2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20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19</v>
      </c>
      <c r="T20"/>
      <c r="U20" s="2"/>
    </row>
    <row r="21" spans="2:21" ht="49.5" customHeight="1" x14ac:dyDescent="0.25">
      <c r="B21" s="17" t="s">
        <v>30</v>
      </c>
      <c r="C21" s="23" t="s">
        <v>20</v>
      </c>
      <c r="D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145</v>
      </c>
      <c r="E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99</v>
      </c>
      <c r="F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2</v>
      </c>
      <c r="G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1796</v>
      </c>
      <c r="H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3268</v>
      </c>
      <c r="I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14</v>
      </c>
      <c r="J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27</v>
      </c>
      <c r="K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1089</v>
      </c>
      <c r="L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8</v>
      </c>
      <c r="M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277</v>
      </c>
      <c r="N2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21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1366</v>
      </c>
      <c r="P21">
        <v>1</v>
      </c>
      <c r="T21"/>
      <c r="U21" s="2"/>
    </row>
    <row r="22" spans="2:21" ht="118.5" customHeight="1" x14ac:dyDescent="0.25">
      <c r="B22" s="14" t="s">
        <v>31</v>
      </c>
      <c r="C22" s="14"/>
      <c r="D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2715</v>
      </c>
      <c r="E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5346</v>
      </c>
      <c r="F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25</v>
      </c>
      <c r="G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17818</v>
      </c>
      <c r="H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21485</v>
      </c>
      <c r="I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102</v>
      </c>
      <c r="J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114129</v>
      </c>
      <c r="K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321217</v>
      </c>
      <c r="L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50504</v>
      </c>
      <c r="M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137431</v>
      </c>
      <c r="N2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11329</v>
      </c>
      <c r="O22" s="15">
        <f>SUM(O23+O24+O25+O26+O27+O28+O29+O30+O31+O32+O33)</f>
        <v>469977</v>
      </c>
      <c r="T22"/>
      <c r="U22" s="2"/>
    </row>
    <row r="23" spans="2:21" ht="49.5" customHeight="1" x14ac:dyDescent="0.25">
      <c r="B23" s="17" t="s">
        <v>32</v>
      </c>
      <c r="C23" s="17" t="s">
        <v>20</v>
      </c>
      <c r="D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312</v>
      </c>
      <c r="E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162</v>
      </c>
      <c r="F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4</v>
      </c>
      <c r="G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915</v>
      </c>
      <c r="H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1554</v>
      </c>
      <c r="I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6061</v>
      </c>
      <c r="K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13714</v>
      </c>
      <c r="L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51</v>
      </c>
      <c r="M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673</v>
      </c>
      <c r="N2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11329</v>
      </c>
      <c r="O23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25716</v>
      </c>
      <c r="T23"/>
      <c r="U23" s="2"/>
    </row>
    <row r="24" spans="2:21" ht="49.5" customHeight="1" x14ac:dyDescent="0.25">
      <c r="B24" s="17" t="s">
        <v>33</v>
      </c>
      <c r="C24" s="17" t="s">
        <v>20</v>
      </c>
      <c r="D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14</v>
      </c>
      <c r="E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25401</v>
      </c>
      <c r="K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25401</v>
      </c>
      <c r="L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0</v>
      </c>
      <c r="M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0</v>
      </c>
      <c r="N2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24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25401</v>
      </c>
      <c r="T24"/>
      <c r="U24" s="2"/>
    </row>
    <row r="25" spans="2:21" ht="49.5" customHeight="1" x14ac:dyDescent="0.25">
      <c r="B25" s="17" t="s">
        <v>34</v>
      </c>
      <c r="C25" s="17" t="s">
        <v>20</v>
      </c>
      <c r="D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219</v>
      </c>
      <c r="E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318</v>
      </c>
      <c r="F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9</v>
      </c>
      <c r="G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7641</v>
      </c>
      <c r="H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7645</v>
      </c>
      <c r="I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13</v>
      </c>
      <c r="J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2878</v>
      </c>
      <c r="K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176803</v>
      </c>
      <c r="L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827</v>
      </c>
      <c r="M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52202</v>
      </c>
      <c r="N2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25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229005</v>
      </c>
      <c r="T25"/>
      <c r="U25" s="2"/>
    </row>
    <row r="26" spans="2:21" ht="49.5" customHeight="1" x14ac:dyDescent="0.25">
      <c r="B26" s="17" t="s">
        <v>35</v>
      </c>
      <c r="C26" s="17" t="s">
        <v>20</v>
      </c>
      <c r="D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11</v>
      </c>
      <c r="E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13</v>
      </c>
      <c r="K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487</v>
      </c>
      <c r="L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2</v>
      </c>
      <c r="M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2</v>
      </c>
      <c r="N2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26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489</v>
      </c>
      <c r="T26"/>
      <c r="U26" s="2"/>
    </row>
    <row r="27" spans="2:21" ht="49.5" customHeight="1" x14ac:dyDescent="0.25">
      <c r="B27" s="17" t="s">
        <v>36</v>
      </c>
      <c r="C27" s="17" t="s">
        <v>20</v>
      </c>
      <c r="D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329</v>
      </c>
      <c r="E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196</v>
      </c>
      <c r="F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1746</v>
      </c>
      <c r="H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1295</v>
      </c>
      <c r="I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11</v>
      </c>
      <c r="J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4234</v>
      </c>
      <c r="K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12180</v>
      </c>
      <c r="L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4164</v>
      </c>
      <c r="M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31693</v>
      </c>
      <c r="N2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27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43873</v>
      </c>
      <c r="T27"/>
      <c r="U27" s="2"/>
    </row>
    <row r="28" spans="2:21" ht="49.5" customHeight="1" x14ac:dyDescent="0.25">
      <c r="B28" s="17" t="s">
        <v>37</v>
      </c>
      <c r="C28" s="17" t="s">
        <v>20</v>
      </c>
      <c r="D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1272</v>
      </c>
      <c r="E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3933</v>
      </c>
      <c r="F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12</v>
      </c>
      <c r="G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3831</v>
      </c>
      <c r="H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8859</v>
      </c>
      <c r="I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65</v>
      </c>
      <c r="J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22200</v>
      </c>
      <c r="K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25222</v>
      </c>
      <c r="L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19742</v>
      </c>
      <c r="M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22130</v>
      </c>
      <c r="N2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28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47352</v>
      </c>
      <c r="T28"/>
      <c r="U28" s="2"/>
    </row>
    <row r="29" spans="2:21" ht="49.5" customHeight="1" x14ac:dyDescent="0.25">
      <c r="B29" s="17" t="s">
        <v>38</v>
      </c>
      <c r="C29" s="17" t="s">
        <v>20</v>
      </c>
      <c r="D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224</v>
      </c>
      <c r="E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422</v>
      </c>
      <c r="F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816</v>
      </c>
      <c r="H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1355</v>
      </c>
      <c r="I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3</v>
      </c>
      <c r="J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21376</v>
      </c>
      <c r="K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25002</v>
      </c>
      <c r="L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24316</v>
      </c>
      <c r="M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27155</v>
      </c>
      <c r="N2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29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52157</v>
      </c>
      <c r="T29"/>
      <c r="U29" s="2"/>
    </row>
    <row r="30" spans="2:21" ht="49.5" customHeight="1" x14ac:dyDescent="0.25">
      <c r="B30" s="17" t="s">
        <v>39</v>
      </c>
      <c r="C30" s="17" t="s">
        <v>20</v>
      </c>
      <c r="D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142</v>
      </c>
      <c r="E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1444</v>
      </c>
      <c r="H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5</v>
      </c>
      <c r="J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30975</v>
      </c>
      <c r="K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35603</v>
      </c>
      <c r="L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737</v>
      </c>
      <c r="M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1156</v>
      </c>
      <c r="N3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0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36759</v>
      </c>
      <c r="T30"/>
      <c r="U30" s="2"/>
    </row>
    <row r="31" spans="2:21" ht="49.5" customHeight="1" x14ac:dyDescent="0.25">
      <c r="B31" s="17" t="s">
        <v>40</v>
      </c>
      <c r="C31" s="17" t="s">
        <v>20</v>
      </c>
      <c r="D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28</v>
      </c>
      <c r="E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33</v>
      </c>
      <c r="F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352</v>
      </c>
      <c r="H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398</v>
      </c>
      <c r="I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</v>
      </c>
      <c r="J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367</v>
      </c>
      <c r="K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438</v>
      </c>
      <c r="L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39</v>
      </c>
      <c r="M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52</v>
      </c>
      <c r="N3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1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490</v>
      </c>
      <c r="T31"/>
      <c r="U31" s="2"/>
    </row>
    <row r="32" spans="2:21" ht="49.5" customHeight="1" x14ac:dyDescent="0.25">
      <c r="B32" s="17" t="s">
        <v>41</v>
      </c>
      <c r="C32" s="17" t="s">
        <v>20</v>
      </c>
      <c r="D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69</v>
      </c>
      <c r="E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4</v>
      </c>
      <c r="F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996</v>
      </c>
      <c r="H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77</v>
      </c>
      <c r="I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4</v>
      </c>
      <c r="J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424</v>
      </c>
      <c r="K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1995</v>
      </c>
      <c r="L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312</v>
      </c>
      <c r="M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1601</v>
      </c>
      <c r="N3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2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3596</v>
      </c>
      <c r="T32"/>
      <c r="U32" s="2"/>
    </row>
    <row r="33" spans="2:21" ht="49.5" customHeight="1" x14ac:dyDescent="0.25">
      <c r="B33" s="17" t="s">
        <v>42</v>
      </c>
      <c r="C33" s="17" t="s">
        <v>20</v>
      </c>
      <c r="D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95</v>
      </c>
      <c r="E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278</v>
      </c>
      <c r="F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77</v>
      </c>
      <c r="H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302</v>
      </c>
      <c r="I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200</v>
      </c>
      <c r="K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4372</v>
      </c>
      <c r="L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314</v>
      </c>
      <c r="M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767</v>
      </c>
      <c r="N3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3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5139</v>
      </c>
      <c r="T33"/>
      <c r="U33" s="2"/>
    </row>
    <row r="34" spans="2:21" ht="127.5" x14ac:dyDescent="0.25">
      <c r="B34" s="14" t="s">
        <v>43</v>
      </c>
      <c r="C34" s="24"/>
      <c r="D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2163</v>
      </c>
      <c r="E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956</v>
      </c>
      <c r="F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4</v>
      </c>
      <c r="G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22549</v>
      </c>
      <c r="H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21642</v>
      </c>
      <c r="I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12</v>
      </c>
      <c r="J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412</v>
      </c>
      <c r="K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911</v>
      </c>
      <c r="L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1037</v>
      </c>
      <c r="M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6746</v>
      </c>
      <c r="N3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4" s="15">
        <f>SUM(O35+O36+O37+O38+O39+O40+O42+O43)</f>
        <v>7657</v>
      </c>
      <c r="T34"/>
      <c r="U34" s="2"/>
    </row>
    <row r="35" spans="2:21" ht="49.5" customHeight="1" x14ac:dyDescent="0.25">
      <c r="B35" s="17" t="s">
        <v>44</v>
      </c>
      <c r="C35" s="17" t="s">
        <v>20</v>
      </c>
      <c r="D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137</v>
      </c>
      <c r="E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412</v>
      </c>
      <c r="F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10859</v>
      </c>
      <c r="H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11786</v>
      </c>
      <c r="I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0</v>
      </c>
      <c r="K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0</v>
      </c>
      <c r="L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248</v>
      </c>
      <c r="M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921</v>
      </c>
      <c r="N3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5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921</v>
      </c>
      <c r="T35"/>
      <c r="U35" s="2"/>
    </row>
    <row r="36" spans="2:21" ht="49.5" customHeight="1" x14ac:dyDescent="0.25">
      <c r="B36" s="17" t="s">
        <v>45</v>
      </c>
      <c r="C36" s="17" t="s">
        <v>20</v>
      </c>
      <c r="D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372</v>
      </c>
      <c r="E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5</v>
      </c>
      <c r="K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18</v>
      </c>
      <c r="L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213</v>
      </c>
      <c r="M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4214</v>
      </c>
      <c r="N3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6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4232</v>
      </c>
      <c r="T36"/>
      <c r="U36" s="2"/>
    </row>
    <row r="37" spans="2:21" ht="49.5" customHeight="1" x14ac:dyDescent="0.25">
      <c r="B37" s="17" t="s">
        <v>46</v>
      </c>
      <c r="C37" s="17" t="s">
        <v>20</v>
      </c>
      <c r="D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1125</v>
      </c>
      <c r="E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214</v>
      </c>
      <c r="F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2</v>
      </c>
      <c r="G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3555</v>
      </c>
      <c r="H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3174</v>
      </c>
      <c r="I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4</v>
      </c>
      <c r="J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18</v>
      </c>
      <c r="K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269</v>
      </c>
      <c r="L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22</v>
      </c>
      <c r="M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316</v>
      </c>
      <c r="N3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7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585</v>
      </c>
      <c r="T37"/>
      <c r="U37" s="2"/>
    </row>
    <row r="38" spans="2:21" ht="49.5" customHeight="1" x14ac:dyDescent="0.25">
      <c r="B38" s="17" t="s">
        <v>47</v>
      </c>
      <c r="C38" s="17" t="s">
        <v>20</v>
      </c>
      <c r="D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186</v>
      </c>
      <c r="E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287</v>
      </c>
      <c r="F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6513</v>
      </c>
      <c r="H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540</v>
      </c>
      <c r="I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2</v>
      </c>
      <c r="J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3</v>
      </c>
      <c r="K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5</v>
      </c>
      <c r="L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27</v>
      </c>
      <c r="M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99</v>
      </c>
      <c r="N3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8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104</v>
      </c>
      <c r="T38"/>
      <c r="U38" s="2"/>
    </row>
    <row r="39" spans="2:21" ht="49.5" customHeight="1" x14ac:dyDescent="0.25">
      <c r="B39" s="17" t="s">
        <v>48</v>
      </c>
      <c r="C39" s="17" t="s">
        <v>20</v>
      </c>
      <c r="D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46</v>
      </c>
      <c r="E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2</v>
      </c>
      <c r="F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2</v>
      </c>
      <c r="G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404</v>
      </c>
      <c r="H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5299</v>
      </c>
      <c r="I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2</v>
      </c>
      <c r="J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10</v>
      </c>
      <c r="K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111</v>
      </c>
      <c r="L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14</v>
      </c>
      <c r="M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258</v>
      </c>
      <c r="N3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39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369</v>
      </c>
      <c r="T39"/>
      <c r="U39" s="2"/>
    </row>
    <row r="40" spans="2:21" ht="49.5" customHeight="1" x14ac:dyDescent="0.25">
      <c r="B40" s="17" t="s">
        <v>49</v>
      </c>
      <c r="C40" s="17" t="s">
        <v>20</v>
      </c>
      <c r="D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45</v>
      </c>
      <c r="E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770</v>
      </c>
      <c r="H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747</v>
      </c>
      <c r="I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2</v>
      </c>
      <c r="J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374</v>
      </c>
      <c r="K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506</v>
      </c>
      <c r="L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508</v>
      </c>
      <c r="M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763</v>
      </c>
      <c r="N4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40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1269</v>
      </c>
      <c r="T40"/>
      <c r="U40" s="2"/>
    </row>
    <row r="41" spans="2:21" ht="53.25" customHeight="1" x14ac:dyDescent="0.25">
      <c r="B41" s="17" t="s">
        <v>50</v>
      </c>
      <c r="C41" s="17" t="s">
        <v>20</v>
      </c>
      <c r="D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</v>
      </c>
      <c r="E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</v>
      </c>
      <c r="J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0</v>
      </c>
      <c r="K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0</v>
      </c>
      <c r="L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0</v>
      </c>
      <c r="M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0</v>
      </c>
      <c r="N4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41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0</v>
      </c>
      <c r="T41"/>
      <c r="U41" s="2"/>
    </row>
    <row r="42" spans="2:21" ht="49.5" customHeight="1" x14ac:dyDescent="0.25">
      <c r="B42" s="17" t="s">
        <v>51</v>
      </c>
      <c r="C42" s="17" t="s">
        <v>20</v>
      </c>
      <c r="D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23</v>
      </c>
      <c r="E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</v>
      </c>
      <c r="K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</v>
      </c>
      <c r="L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5</v>
      </c>
      <c r="M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175</v>
      </c>
      <c r="N4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42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177</v>
      </c>
      <c r="T42"/>
      <c r="U42" s="2"/>
    </row>
    <row r="43" spans="2:21" ht="103.5" customHeight="1" x14ac:dyDescent="0.25">
      <c r="B43" s="22" t="s">
        <v>52</v>
      </c>
      <c r="C43" s="17" t="s">
        <v>20</v>
      </c>
      <c r="D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229</v>
      </c>
      <c r="E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41</v>
      </c>
      <c r="F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448</v>
      </c>
      <c r="H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96</v>
      </c>
      <c r="I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2</v>
      </c>
      <c r="J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0</v>
      </c>
      <c r="K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0</v>
      </c>
      <c r="L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0</v>
      </c>
      <c r="M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0</v>
      </c>
      <c r="N4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43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0</v>
      </c>
      <c r="T43"/>
      <c r="U43" s="2"/>
    </row>
    <row r="44" spans="2:21" ht="127.5" x14ac:dyDescent="0.25">
      <c r="B44" s="14" t="s">
        <v>53</v>
      </c>
      <c r="C44" s="14"/>
      <c r="D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892</v>
      </c>
      <c r="E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1060</v>
      </c>
      <c r="F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6</v>
      </c>
      <c r="G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6252</v>
      </c>
      <c r="H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4131</v>
      </c>
      <c r="I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219</v>
      </c>
      <c r="J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14730</v>
      </c>
      <c r="K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18586</v>
      </c>
      <c r="L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19</v>
      </c>
      <c r="M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586</v>
      </c>
      <c r="N44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106707</v>
      </c>
      <c r="O44" s="15">
        <f>SUM(O45+O46+O47+O48+O49+O50)</f>
        <v>125879</v>
      </c>
      <c r="T44"/>
      <c r="U44" s="2"/>
    </row>
    <row r="45" spans="2:21" ht="53.25" customHeight="1" x14ac:dyDescent="0.25">
      <c r="B45" s="17" t="s">
        <v>54</v>
      </c>
      <c r="C45" s="17" t="s">
        <v>20</v>
      </c>
      <c r="D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240</v>
      </c>
      <c r="E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301</v>
      </c>
      <c r="F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2383</v>
      </c>
      <c r="H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2445</v>
      </c>
      <c r="I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43</v>
      </c>
      <c r="J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7818</v>
      </c>
      <c r="K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7819</v>
      </c>
      <c r="L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0</v>
      </c>
      <c r="M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0</v>
      </c>
      <c r="N4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106707</v>
      </c>
      <c r="O45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114526</v>
      </c>
      <c r="T45"/>
      <c r="U45" s="2"/>
    </row>
    <row r="46" spans="2:21" ht="60.75" customHeight="1" x14ac:dyDescent="0.25">
      <c r="B46" s="17" t="s">
        <v>55</v>
      </c>
      <c r="C46" s="17" t="s">
        <v>20</v>
      </c>
      <c r="D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55</v>
      </c>
      <c r="E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161</v>
      </c>
      <c r="F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444</v>
      </c>
      <c r="H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264</v>
      </c>
      <c r="I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11</v>
      </c>
      <c r="J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20</v>
      </c>
      <c r="K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621</v>
      </c>
      <c r="L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2</v>
      </c>
      <c r="M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95</v>
      </c>
      <c r="N4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46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716</v>
      </c>
      <c r="T46"/>
      <c r="U46" s="2"/>
    </row>
    <row r="47" spans="2:21" ht="49.5" customHeight="1" x14ac:dyDescent="0.25">
      <c r="B47" s="17" t="s">
        <v>56</v>
      </c>
      <c r="C47" s="17" t="s">
        <v>20</v>
      </c>
      <c r="D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305</v>
      </c>
      <c r="E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312</v>
      </c>
      <c r="F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1512</v>
      </c>
      <c r="H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45</v>
      </c>
      <c r="I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6</v>
      </c>
      <c r="J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51</v>
      </c>
      <c r="K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800</v>
      </c>
      <c r="L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6</v>
      </c>
      <c r="M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275</v>
      </c>
      <c r="N4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47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1075</v>
      </c>
      <c r="T47"/>
      <c r="U47" s="2"/>
    </row>
    <row r="48" spans="2:21" ht="49.5" customHeight="1" x14ac:dyDescent="0.25">
      <c r="B48" s="17" t="s">
        <v>57</v>
      </c>
      <c r="C48" s="17" t="s">
        <v>20</v>
      </c>
      <c r="D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15</v>
      </c>
      <c r="E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</v>
      </c>
      <c r="J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6047</v>
      </c>
      <c r="K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6047</v>
      </c>
      <c r="L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0</v>
      </c>
      <c r="M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0</v>
      </c>
      <c r="N4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48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6047</v>
      </c>
      <c r="T48"/>
      <c r="U48" s="2"/>
    </row>
    <row r="49" spans="2:21" ht="49.5" customHeight="1" x14ac:dyDescent="0.25">
      <c r="B49" s="17" t="s">
        <v>58</v>
      </c>
      <c r="C49" s="17" t="s">
        <v>20</v>
      </c>
      <c r="D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45</v>
      </c>
      <c r="E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548</v>
      </c>
      <c r="H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25</v>
      </c>
      <c r="I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794</v>
      </c>
      <c r="K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3215</v>
      </c>
      <c r="L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10</v>
      </c>
      <c r="M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159</v>
      </c>
      <c r="N49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49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3374</v>
      </c>
      <c r="T49"/>
      <c r="U49" s="2"/>
    </row>
    <row r="50" spans="2:21" ht="49.5" customHeight="1" x14ac:dyDescent="0.25">
      <c r="B50" s="17" t="s">
        <v>59</v>
      </c>
      <c r="C50" s="17" t="s">
        <v>20</v>
      </c>
      <c r="D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232</v>
      </c>
      <c r="E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286</v>
      </c>
      <c r="F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6</v>
      </c>
      <c r="G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1365</v>
      </c>
      <c r="H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1352</v>
      </c>
      <c r="I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158</v>
      </c>
      <c r="J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0</v>
      </c>
      <c r="K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84</v>
      </c>
      <c r="L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</v>
      </c>
      <c r="M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57</v>
      </c>
      <c r="N5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0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</f>
        <v>141</v>
      </c>
      <c r="T50"/>
      <c r="U50" s="2"/>
    </row>
    <row r="51" spans="2:21" ht="114.75" customHeight="1" x14ac:dyDescent="0.25">
      <c r="B51" s="14" t="s">
        <v>60</v>
      </c>
      <c r="C51" s="14"/>
      <c r="D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1290</v>
      </c>
      <c r="E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215</v>
      </c>
      <c r="F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2</v>
      </c>
      <c r="G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5470</v>
      </c>
      <c r="H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5720</v>
      </c>
      <c r="I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49</v>
      </c>
      <c r="J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2806</v>
      </c>
      <c r="K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10262</v>
      </c>
      <c r="L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1291</v>
      </c>
      <c r="M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24207</v>
      </c>
      <c r="N51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1" s="15">
        <f>SUM(O52+O53+O54+O55+O56+O57+O58)</f>
        <v>34469</v>
      </c>
      <c r="T51"/>
      <c r="U51" s="2"/>
    </row>
    <row r="52" spans="2:21" ht="49.5" customHeight="1" x14ac:dyDescent="0.25">
      <c r="B52" s="17" t="s">
        <v>61</v>
      </c>
      <c r="C52" s="17" t="s">
        <v>20</v>
      </c>
      <c r="D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227</v>
      </c>
      <c r="E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8</v>
      </c>
      <c r="F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915</v>
      </c>
      <c r="H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926</v>
      </c>
      <c r="I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30</v>
      </c>
      <c r="J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31</v>
      </c>
      <c r="K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261</v>
      </c>
      <c r="L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161</v>
      </c>
      <c r="M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8060</v>
      </c>
      <c r="N52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2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f>
        <v>8321</v>
      </c>
      <c r="T52"/>
      <c r="U52" s="2"/>
    </row>
    <row r="53" spans="2:21" ht="49.5" customHeight="1" x14ac:dyDescent="0.25">
      <c r="B53" s="17" t="s">
        <v>62</v>
      </c>
      <c r="C53" s="17" t="s">
        <v>20</v>
      </c>
      <c r="D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134</v>
      </c>
      <c r="E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6</v>
      </c>
      <c r="F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825</v>
      </c>
      <c r="H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832</v>
      </c>
      <c r="I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72</v>
      </c>
      <c r="K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2183</v>
      </c>
      <c r="L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142</v>
      </c>
      <c r="M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6365</v>
      </c>
      <c r="N5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3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f>
        <v>8548</v>
      </c>
      <c r="T53"/>
    </row>
    <row r="54" spans="2:21" ht="57" customHeight="1" x14ac:dyDescent="0.25">
      <c r="B54" s="17" t="s">
        <v>63</v>
      </c>
      <c r="C54" s="17" t="s">
        <v>20</v>
      </c>
      <c r="D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231</v>
      </c>
      <c r="E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525</v>
      </c>
      <c r="H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525</v>
      </c>
      <c r="I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103</v>
      </c>
      <c r="K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1718</v>
      </c>
      <c r="L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118</v>
      </c>
      <c r="M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4991</v>
      </c>
      <c r="N5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4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f>
        <v>6709</v>
      </c>
      <c r="Q54" t="s">
        <v>64</v>
      </c>
      <c r="R54" s="25">
        <f>+D65</f>
        <v>10914</v>
      </c>
      <c r="T54"/>
    </row>
    <row r="55" spans="2:21" ht="64.5" customHeight="1" x14ac:dyDescent="0.25">
      <c r="B55" s="17" t="s">
        <v>65</v>
      </c>
      <c r="C55" s="17" t="s">
        <v>20</v>
      </c>
      <c r="D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261</v>
      </c>
      <c r="E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5</v>
      </c>
      <c r="F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1640</v>
      </c>
      <c r="H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1675</v>
      </c>
      <c r="I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10</v>
      </c>
      <c r="J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91</v>
      </c>
      <c r="K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2536</v>
      </c>
      <c r="L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57</v>
      </c>
      <c r="M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109</v>
      </c>
      <c r="N55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5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f>
        <v>2645</v>
      </c>
      <c r="Q55" t="s">
        <v>66</v>
      </c>
      <c r="R55" s="25">
        <f>+E65+G65+H65</f>
        <v>144867</v>
      </c>
      <c r="T55"/>
    </row>
    <row r="56" spans="2:21" ht="49.5" customHeight="1" x14ac:dyDescent="0.25">
      <c r="B56" s="17" t="s">
        <v>67</v>
      </c>
      <c r="C56" s="17" t="s">
        <v>20</v>
      </c>
      <c r="D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21</v>
      </c>
      <c r="E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1954</v>
      </c>
      <c r="K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1954</v>
      </c>
      <c r="L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0</v>
      </c>
      <c r="M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0</v>
      </c>
      <c r="N56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6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f>
        <v>1954</v>
      </c>
      <c r="Q56" t="s">
        <v>68</v>
      </c>
      <c r="R56" s="25">
        <f>+I65</f>
        <v>568</v>
      </c>
      <c r="T56"/>
    </row>
    <row r="57" spans="2:21" ht="49.5" customHeight="1" x14ac:dyDescent="0.25">
      <c r="B57" s="17" t="s">
        <v>69</v>
      </c>
      <c r="C57" s="17" t="s">
        <v>20</v>
      </c>
      <c r="D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391</v>
      </c>
      <c r="E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190</v>
      </c>
      <c r="F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2</v>
      </c>
      <c r="G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1302</v>
      </c>
      <c r="H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1519</v>
      </c>
      <c r="I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3</v>
      </c>
      <c r="J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528</v>
      </c>
      <c r="K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920</v>
      </c>
      <c r="L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740</v>
      </c>
      <c r="M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1262</v>
      </c>
      <c r="N57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7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f>
        <v>2182</v>
      </c>
      <c r="Q57" t="s">
        <v>70</v>
      </c>
      <c r="R57" s="25">
        <f>+J65+L65</f>
        <v>195371</v>
      </c>
      <c r="T57"/>
    </row>
    <row r="58" spans="2:21" ht="49.5" customHeight="1" x14ac:dyDescent="0.25">
      <c r="B58" s="26" t="s">
        <v>71</v>
      </c>
      <c r="C58" s="26" t="s">
        <v>20</v>
      </c>
      <c r="D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25</v>
      </c>
      <c r="E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6</v>
      </c>
      <c r="F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263</v>
      </c>
      <c r="H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243</v>
      </c>
      <c r="I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6</v>
      </c>
      <c r="J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27</v>
      </c>
      <c r="K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690</v>
      </c>
      <c r="L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73</v>
      </c>
      <c r="M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3420</v>
      </c>
      <c r="N58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8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f>
        <v>4110</v>
      </c>
      <c r="P58" s="27"/>
      <c r="Q58" s="27"/>
      <c r="R58" s="27"/>
      <c r="T58"/>
    </row>
    <row r="59" spans="2:21" ht="127.5" x14ac:dyDescent="0.25">
      <c r="B59" s="14" t="s">
        <v>72</v>
      </c>
      <c r="C59" s="14"/>
      <c r="D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268</v>
      </c>
      <c r="E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41</v>
      </c>
      <c r="F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918</v>
      </c>
      <c r="H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914</v>
      </c>
      <c r="I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</v>
      </c>
      <c r="J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9</v>
      </c>
      <c r="K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16</v>
      </c>
      <c r="L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35</v>
      </c>
      <c r="M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191</v>
      </c>
      <c r="N59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59" s="15">
        <f>SUM(O60+O61)</f>
        <v>207</v>
      </c>
      <c r="T59"/>
    </row>
    <row r="60" spans="2:21" ht="49.5" customHeight="1" x14ac:dyDescent="0.25">
      <c r="B60" s="17" t="s">
        <v>73</v>
      </c>
      <c r="C60" s="17" t="s">
        <v>20</v>
      </c>
      <c r="D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117</v>
      </c>
      <c r="E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27</v>
      </c>
      <c r="F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722</v>
      </c>
      <c r="H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743</v>
      </c>
      <c r="I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</v>
      </c>
      <c r="J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0</v>
      </c>
      <c r="K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0</v>
      </c>
      <c r="L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5</v>
      </c>
      <c r="M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5</v>
      </c>
      <c r="N60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60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f>
        <v>5</v>
      </c>
      <c r="T60"/>
    </row>
    <row r="61" spans="2:21" ht="49.5" customHeight="1" x14ac:dyDescent="0.25">
      <c r="B61" s="17" t="s">
        <v>74</v>
      </c>
      <c r="C61" s="28" t="s">
        <v>20</v>
      </c>
      <c r="D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151</v>
      </c>
      <c r="E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14</v>
      </c>
      <c r="F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196</v>
      </c>
      <c r="H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171</v>
      </c>
      <c r="I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9</v>
      </c>
      <c r="K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16</v>
      </c>
      <c r="L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30</v>
      </c>
      <c r="M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186</v>
      </c>
      <c r="N61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61" s="18">
        <f>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</f>
        <v>202</v>
      </c>
      <c r="T61"/>
    </row>
    <row r="62" spans="2:21" ht="112.5" customHeight="1" x14ac:dyDescent="0.25">
      <c r="B62" s="14" t="s">
        <v>75</v>
      </c>
      <c r="C62" s="14"/>
      <c r="D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352</v>
      </c>
      <c r="E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</v>
      </c>
      <c r="J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29</v>
      </c>
      <c r="K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85</v>
      </c>
      <c r="L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855</v>
      </c>
      <c r="M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5208</v>
      </c>
      <c r="N62" s="15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62" s="15">
        <f>SUM(O63+O64)</f>
        <v>5293</v>
      </c>
      <c r="T62"/>
    </row>
    <row r="63" spans="2:21" ht="49.5" customHeight="1" x14ac:dyDescent="0.25">
      <c r="B63" s="17" t="s">
        <v>76</v>
      </c>
      <c r="C63" s="17" t="s">
        <v>20</v>
      </c>
      <c r="D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157</v>
      </c>
      <c r="E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0</v>
      </c>
      <c r="J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23</v>
      </c>
      <c r="K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77</v>
      </c>
      <c r="L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671</v>
      </c>
      <c r="M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3607</v>
      </c>
      <c r="N63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Asistencias]])</f>
        <v>3684</v>
      </c>
      <c r="T63"/>
    </row>
    <row r="64" spans="2:21" ht="49.5" customHeight="1" x14ac:dyDescent="0.25">
      <c r="B64" s="17" t="s">
        <v>77</v>
      </c>
      <c r="C64" s="17" t="s">
        <v>20</v>
      </c>
      <c r="D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Preventivos]]+[1]!Tabla334567810111214131516181920212322242627252829303132333536373839404142434445464748495051525354555657585960616263646566676869707172737475767778798182838485868788899091929394959698991001011021031041051061081091101111131121141151161171181201211221231224[[#This Row],[Patrullajes Preventivos]])</f>
        <v>195</v>
      </c>
      <c r="E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Depuradas]])</f>
        <v>0</v>
      </c>
      <c r="F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Row],[Motocicletas Retenidas]])</f>
        <v>0</v>
      </c>
      <c r="G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Depurados]]+[1]!Tabla334567810111214131516181920212322242627252829303132333536373839404142434445464748495051525354555657585960616263646566676869707172737475767778798182838485868788899091929394959698991001011021031041051061081091101111131121141151161171181201211221231105[[#This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Depurados]]+[1]!Tabla334567810111214131516181920212322242627252829303132333536373839404142434445464748495051525354555657585960616263646566676869707172737475767778798182838485868788899091929394959698991001011021031041051061081091101111131121141151161171181201211221231224[[#This Row],[Vehículos Depurados]])</f>
        <v>0</v>
      </c>
      <c r="H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Depuradas]])</f>
        <v>0</v>
      </c>
      <c r="I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Detenidas]]+[1]!Tabla334567810111214131516181920212322242627252829303132333536373839404142434445464748495051525354555657585960616263646566676869707172737475767778798182838485868788899091929394959698991001011021031041051061081091101111131121141151161171181201211221231224[[#This Row],[Personas Detenidas]])</f>
        <v>1</v>
      </c>
      <c r="J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Extranjeros]])</f>
        <v>6</v>
      </c>
      <c r="K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Row],[Extranjeros Beneficiados en Asistencias]])</f>
        <v>8</v>
      </c>
      <c r="L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Dominicanos]]+[1]!Tabla334567810111214131516181920212322242627252829303132333536373839404142434445464748495051525354555657585960616263646566676869707172737475767778798182838485868788899091929394959698991001011021031041051061081091101111131121141151161171181201211221231105[[#This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Dominicanos]]+[1]!Tabla334567810111214131516181920212322242627252829303132333536373839404142434445464748495051525354555657585960616263646566676869707172737475767778798182838485868788899091929394959698991001011021031041051061081091101111131121141151161171181201211221231224[[#This Row],[Cantidad de Asistencia Brindada a Dominicanos]])</f>
        <v>184</v>
      </c>
      <c r="M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Asistencias]]+[1]!Tabla334567810111214131516181920212322242627252829303132333536373839404142434445464748495051525354555657585960616263646566676869707172737475767778798182838485868788899091929394959698991001011021031041051061081091101111131121141151161171181201211221231224[[#This Row],[Dominicanos Beneficiados en Asistencias]])</f>
        <v>1601</v>
      </c>
      <c r="N64" s="18">
        <f>SUM(+[1]!Tabla334567810111214131516181920212322242627252829303132333536373839404142434445464748495051525354555657585960616263646566676869707172737475767778798182838485868788899091929394959698991001011021031041051061081091101111131121141151161171181201211221231103[[#This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334567810111214131516181920212322242627252829303132333536373839404142434445464748495051525354555657585960616263646566676869707172737475767778798182838485868788899091929394959698991001011021031041051061081091101111131121141151161171181201211221231224[[#This Row],[Crucerístas Beneficiados]])</f>
        <v>0</v>
      </c>
      <c r="O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Asistencias]])</f>
        <v>1609</v>
      </c>
      <c r="T64"/>
    </row>
    <row r="65" spans="2:20" ht="63.75" x14ac:dyDescent="0.25">
      <c r="B65" s="29" t="s">
        <v>78</v>
      </c>
      <c r="C65" s="29"/>
      <c r="D65" s="30">
        <f>SUM(D12+D17+D22+D34+D44+D51+D59+D62)</f>
        <v>10914</v>
      </c>
      <c r="E65" s="30">
        <f>SUM(E12+E17+E22+E34+E44+E51+E59+E62)</f>
        <v>9700</v>
      </c>
      <c r="F65" s="30">
        <f t="shared" ref="F65:N65" si="1">SUM(F12+F17+F22+F34+F44+F51+F59+F62)</f>
        <v>42</v>
      </c>
      <c r="G65" s="30">
        <f>SUM(G12+G17+G22+G34+G44+G51+G59+G62)</f>
        <v>71559</v>
      </c>
      <c r="H65" s="30">
        <f>SUM(H12+H17+H22+H34+H44+H51+H59+H62)</f>
        <v>63608</v>
      </c>
      <c r="I65" s="30">
        <f t="shared" si="1"/>
        <v>568</v>
      </c>
      <c r="J65" s="30">
        <f>SUM(J12+J17+J22+J34+J44+J51+J59+J62)</f>
        <v>138150</v>
      </c>
      <c r="K65" s="30">
        <f>SUM(K12+K17+K22+K34+K44+K51+K59+K62)</f>
        <v>445666</v>
      </c>
      <c r="L65" s="30">
        <f t="shared" si="1"/>
        <v>57221</v>
      </c>
      <c r="M65" s="30">
        <f>SUM(M12+M17+M22+M34+M44+M51+M59+M62)</f>
        <v>235872</v>
      </c>
      <c r="N65" s="30">
        <f t="shared" si="1"/>
        <v>118036</v>
      </c>
      <c r="O65" s="30">
        <f>SUM(O12+O17+O22+O34+O44+O51+O59+O62)</f>
        <v>798872</v>
      </c>
      <c r="T65"/>
    </row>
    <row r="66" spans="2:20" ht="18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T66"/>
    </row>
    <row r="67" spans="2:20" ht="81.95" customHeight="1" x14ac:dyDescent="0.25">
      <c r="B67" s="63" t="s">
        <v>79</v>
      </c>
      <c r="C67" s="63"/>
      <c r="D67" s="63"/>
      <c r="E67" s="63"/>
      <c r="F67" s="63"/>
      <c r="G67" s="63"/>
      <c r="H67" s="63"/>
      <c r="I67" s="63"/>
      <c r="J67" s="32"/>
      <c r="K67" s="32"/>
      <c r="L67" s="32"/>
      <c r="M67" s="32"/>
      <c r="N67" s="32"/>
      <c r="T67"/>
    </row>
    <row r="68" spans="2:20" ht="81.95" customHeight="1" x14ac:dyDescent="1.2">
      <c r="B68" s="63" t="str">
        <f>CONCATENATE(D11,", ",D65)</f>
        <v>Patrullajes Preventivos, 10914</v>
      </c>
      <c r="C68" s="63"/>
      <c r="D68" s="63"/>
      <c r="E68" s="63"/>
      <c r="F68" s="63"/>
      <c r="G68" s="63"/>
      <c r="H68" s="63"/>
      <c r="I68" s="33"/>
      <c r="J68" s="33"/>
      <c r="K68" s="33"/>
      <c r="L68" s="33"/>
      <c r="M68" s="33"/>
      <c r="N68" s="33"/>
      <c r="T68"/>
    </row>
    <row r="69" spans="2:20" ht="81.95" customHeight="1" x14ac:dyDescent="1.2">
      <c r="B69" s="63" t="str">
        <f>CONCATENATE(E11,", ",E65)</f>
        <v>Motocicletas Depuradas, 9700</v>
      </c>
      <c r="C69" s="63"/>
      <c r="D69" s="63"/>
      <c r="E69" s="63"/>
      <c r="F69" s="63"/>
      <c r="G69" s="63"/>
      <c r="H69" s="63"/>
      <c r="I69" s="33"/>
      <c r="J69" s="33"/>
      <c r="K69" s="33"/>
      <c r="L69" s="33"/>
      <c r="M69" s="33"/>
      <c r="N69" s="33"/>
      <c r="T69"/>
    </row>
    <row r="70" spans="2:20" ht="81.95" customHeight="1" x14ac:dyDescent="0.25">
      <c r="B70" s="63" t="str">
        <f>CONCATENATE(F11,", ",F65)</f>
        <v>Motocicletas Retenidas, 42</v>
      </c>
      <c r="C70" s="63"/>
      <c r="D70" s="63"/>
      <c r="E70" s="63"/>
      <c r="F70" s="63"/>
      <c r="G70" s="63"/>
      <c r="H70" s="63"/>
      <c r="I70" s="32"/>
      <c r="J70" s="32"/>
      <c r="K70" s="32"/>
      <c r="L70" s="32"/>
      <c r="M70" s="32"/>
      <c r="N70" s="32"/>
      <c r="T70" s="34"/>
    </row>
    <row r="71" spans="2:20" ht="81.95" customHeight="1" x14ac:dyDescent="1.2">
      <c r="B71" s="63" t="str">
        <f>CONCATENATE(G11,", ",G65)</f>
        <v>Vehículos Depurados, 71559</v>
      </c>
      <c r="C71" s="63"/>
      <c r="D71" s="63"/>
      <c r="E71" s="63"/>
      <c r="F71" s="63"/>
      <c r="G71" s="63"/>
      <c r="H71" s="63"/>
      <c r="I71" s="33"/>
      <c r="J71" s="33"/>
      <c r="K71" s="33"/>
      <c r="L71" s="33"/>
      <c r="M71" s="33"/>
      <c r="N71" s="33"/>
      <c r="T71" s="35"/>
    </row>
    <row r="72" spans="2:20" ht="81.95" customHeight="1" x14ac:dyDescent="1.2">
      <c r="B72" s="63" t="str">
        <f>CONCATENATE(H11,", ",H65)</f>
        <v>Personas Depuradas, 63608</v>
      </c>
      <c r="C72" s="63"/>
      <c r="D72" s="63"/>
      <c r="E72" s="63"/>
      <c r="F72" s="63"/>
      <c r="G72" s="63"/>
      <c r="H72" s="63"/>
      <c r="I72" s="33"/>
      <c r="J72" s="33"/>
      <c r="K72" s="33"/>
      <c r="L72" s="33"/>
      <c r="M72" s="33"/>
      <c r="N72" s="33"/>
      <c r="T72" s="34"/>
    </row>
    <row r="73" spans="2:20" ht="81.95" customHeight="1" x14ac:dyDescent="0.25">
      <c r="B73" s="63" t="str">
        <f>CONCATENATE(I11,", ",I65)</f>
        <v>Personas Detenidas, 568</v>
      </c>
      <c r="C73" s="63"/>
      <c r="D73" s="63"/>
      <c r="E73" s="63"/>
      <c r="F73" s="63"/>
      <c r="G73" s="63"/>
      <c r="H73" s="63"/>
      <c r="I73" s="32"/>
      <c r="J73" s="32"/>
      <c r="K73" s="32"/>
      <c r="L73" s="32"/>
      <c r="M73" s="32"/>
      <c r="N73" s="32"/>
      <c r="T73" s="34"/>
    </row>
    <row r="74" spans="2:20" ht="81.95" customHeight="1" x14ac:dyDescent="0.25">
      <c r="B74" s="63" t="str">
        <f>CONCATENATE(J11,", ",J65)</f>
        <v>Cantidad de Asistencia Brindada a Extranjeros, 138150</v>
      </c>
      <c r="C74" s="63"/>
      <c r="D74" s="63"/>
      <c r="E74" s="63"/>
      <c r="F74" s="63"/>
      <c r="G74" s="63"/>
      <c r="H74" s="63"/>
      <c r="I74" s="63"/>
      <c r="J74" s="32"/>
      <c r="K74" s="32"/>
      <c r="L74" s="32"/>
      <c r="M74" s="32"/>
      <c r="N74" s="32"/>
      <c r="T74" s="35"/>
    </row>
    <row r="75" spans="2:20" ht="81.95" customHeight="1" x14ac:dyDescent="0.25">
      <c r="B75" s="63" t="str">
        <f>CONCATENATE(K11,", ",K65)</f>
        <v>Extranjeros Beneficiados en Asistencias, 445666</v>
      </c>
      <c r="C75" s="63"/>
      <c r="D75" s="63"/>
      <c r="E75" s="63"/>
      <c r="F75" s="63"/>
      <c r="G75" s="63"/>
      <c r="H75" s="63"/>
      <c r="I75" s="32"/>
      <c r="J75" s="32"/>
      <c r="K75" s="32"/>
      <c r="L75" s="32"/>
      <c r="M75" s="32"/>
      <c r="N75" s="32"/>
      <c r="T75" s="34"/>
    </row>
    <row r="76" spans="2:20" ht="81.95" customHeight="1" x14ac:dyDescent="0.25">
      <c r="B76" s="63" t="str">
        <f>CONCATENATE(L11,", ",L65)</f>
        <v>Cantidad de Asistencia Brindada a Dominicanos, 57221</v>
      </c>
      <c r="C76" s="63"/>
      <c r="D76" s="63"/>
      <c r="E76" s="63"/>
      <c r="F76" s="63"/>
      <c r="G76" s="63"/>
      <c r="H76" s="63"/>
      <c r="I76" s="63"/>
      <c r="J76" s="32"/>
      <c r="K76" s="32"/>
      <c r="L76" s="32"/>
      <c r="M76" s="32"/>
      <c r="N76" s="32"/>
      <c r="T76" s="34"/>
    </row>
    <row r="77" spans="2:20" ht="81.95" customHeight="1" x14ac:dyDescent="1.2">
      <c r="B77" s="63" t="str">
        <f>CONCATENATE(M11,", ",M65)</f>
        <v>Dominicanos Beneficiados en Asistencias, 235872</v>
      </c>
      <c r="C77" s="63"/>
      <c r="D77" s="63"/>
      <c r="E77" s="63"/>
      <c r="F77" s="63"/>
      <c r="G77" s="63"/>
      <c r="H77" s="63"/>
      <c r="I77" s="33"/>
      <c r="J77" s="33"/>
      <c r="K77" s="33"/>
      <c r="L77" s="33"/>
      <c r="M77" s="33"/>
      <c r="N77" s="33"/>
      <c r="T77" s="35"/>
    </row>
    <row r="78" spans="2:20" ht="81.95" customHeight="1" x14ac:dyDescent="1.2">
      <c r="B78" s="63" t="str">
        <f>CONCATENATE(N11,", ",N65)</f>
        <v>Crucerístas Beneficiados, 118036</v>
      </c>
      <c r="C78" s="63"/>
      <c r="D78" s="63"/>
      <c r="E78" s="63"/>
      <c r="F78" s="63"/>
      <c r="G78" s="63"/>
      <c r="H78" s="63"/>
      <c r="I78" s="33"/>
      <c r="J78" s="33"/>
      <c r="K78" s="33"/>
      <c r="L78" s="33"/>
      <c r="M78" s="33"/>
      <c r="N78" s="33"/>
      <c r="T78" s="35"/>
    </row>
    <row r="79" spans="2:20" ht="81.95" customHeight="1" x14ac:dyDescent="0.25">
      <c r="B79" s="63" t="str">
        <f>CONCATENATE(O11,", ",O65)</f>
        <v>Total de Turístas Beneficiados, 798872</v>
      </c>
      <c r="C79" s="63"/>
      <c r="D79" s="63"/>
      <c r="E79" s="63"/>
      <c r="F79" s="63"/>
      <c r="G79" s="63"/>
      <c r="H79" s="63"/>
      <c r="I79" s="32"/>
      <c r="J79" s="32"/>
      <c r="K79" s="32"/>
      <c r="L79" s="32"/>
      <c r="M79" s="32"/>
      <c r="N79" s="32"/>
      <c r="T79" s="35"/>
    </row>
    <row r="80" spans="2:20" ht="18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T80"/>
    </row>
    <row r="81" spans="2:20" ht="197.65" customHeight="1" x14ac:dyDescent="0.25">
      <c r="B81" s="36" t="s">
        <v>80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T81" s="35"/>
    </row>
    <row r="82" spans="2:20" ht="197.65" customHeight="1" x14ac:dyDescent="0.2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T82" s="35"/>
    </row>
    <row r="83" spans="2:20" ht="197.65" customHeight="1" x14ac:dyDescent="0.2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T83" s="35"/>
    </row>
    <row r="84" spans="2:20" ht="197.65" customHeight="1" x14ac:dyDescent="0.2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T84" s="35"/>
    </row>
    <row r="85" spans="2:20" ht="197.65" customHeight="1" x14ac:dyDescent="0.2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T85" s="35"/>
    </row>
    <row r="86" spans="2:20" ht="197.65" customHeight="1" x14ac:dyDescent="0.2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T86" s="35"/>
    </row>
    <row r="87" spans="2:20" ht="197.45" customHeight="1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T87" s="35"/>
    </row>
    <row r="88" spans="2:20" ht="197.45" customHeight="1" x14ac:dyDescent="0.2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T88" s="35"/>
    </row>
    <row r="89" spans="2:20" ht="197.45" customHeight="1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T89" s="35"/>
    </row>
    <row r="90" spans="2:20" ht="197.45" customHeight="1" x14ac:dyDescent="0.2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T90" s="35"/>
    </row>
    <row r="91" spans="2:20" ht="197.45" customHeight="1" x14ac:dyDescent="0.2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T91" s="35"/>
    </row>
    <row r="92" spans="2:20" ht="197.45" customHeight="1" x14ac:dyDescent="0.2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T92" s="35"/>
    </row>
    <row r="93" spans="2:20" ht="197.45" customHeight="1" x14ac:dyDescent="0.2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T93" s="35"/>
    </row>
    <row r="94" spans="2:20" ht="197.4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T94" s="35"/>
    </row>
    <row r="95" spans="2:20" ht="197.45" customHeight="1" x14ac:dyDescent="0.2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T95" s="35"/>
    </row>
    <row r="96" spans="2:20" ht="197.45" customHeight="1" x14ac:dyDescent="0.2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T96" s="35"/>
    </row>
    <row r="97" spans="2:36" ht="197.45" customHeight="1" x14ac:dyDescent="0.2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T97" s="35"/>
    </row>
    <row r="98" spans="2:36" ht="409.5" customHeight="1" x14ac:dyDescent="0.2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T98" s="35"/>
    </row>
    <row r="99" spans="2:36" ht="197.65" customHeight="1" x14ac:dyDescent="0.25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T99" s="35"/>
    </row>
    <row r="100" spans="2:36" s="38" customFormat="1" ht="164.25" customHeight="1" x14ac:dyDescent="1.1499999999999999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T100" s="35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2:36" s="38" customFormat="1" ht="42" hidden="1" customHeight="1" x14ac:dyDescent="1.1499999999999999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T101" s="39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2:36" s="41" customFormat="1" ht="409.5" customHeight="1" x14ac:dyDescent="0.25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T102" s="34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2:36" s="41" customFormat="1" ht="409.5" customHeight="1" x14ac:dyDescent="0.25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T103" s="34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2:36" s="41" customFormat="1" ht="327" customHeight="1" x14ac:dyDescent="0.25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T104" s="3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2:36" s="38" customFormat="1" ht="132.75" customHeight="1" x14ac:dyDescent="1.1499999999999999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T105" s="42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2:36" s="38" customFormat="1" ht="409.5" customHeight="1" x14ac:dyDescent="1.1499999999999999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T106" s="42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2:36" s="38" customFormat="1" ht="409.5" customHeight="1" x14ac:dyDescent="1.1499999999999999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T107" s="42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2:36" s="38" customFormat="1" ht="97.5" customHeight="1" x14ac:dyDescent="1.1499999999999999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T108" s="42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2:36" s="44" customFormat="1" ht="171" customHeight="1" x14ac:dyDescent="1.1000000000000001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T109" s="42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2:36" s="44" customFormat="1" ht="409.5" customHeight="1" x14ac:dyDescent="1.1000000000000001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T110" s="42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2:36" s="44" customFormat="1" ht="379.5" customHeight="1" x14ac:dyDescent="1.1000000000000001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T111" s="42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2:36" s="44" customFormat="1" ht="105" customHeight="1" x14ac:dyDescent="1.1000000000000001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T112" s="4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2:36" s="44" customFormat="1" ht="408.75" customHeight="1" x14ac:dyDescent="1.1000000000000001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T113" s="42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2:36" s="44" customFormat="1" ht="296.25" customHeight="1" x14ac:dyDescent="1.1000000000000001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T114" s="42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2:36" s="44" customFormat="1" ht="165" hidden="1" customHeight="1" x14ac:dyDescent="1.1000000000000001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T115" s="42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2:36" s="44" customFormat="1" ht="132.75" customHeight="1" x14ac:dyDescent="1.1000000000000001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T116" s="42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2:36" s="44" customFormat="1" ht="409.5" customHeight="1" x14ac:dyDescent="1.1000000000000001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T117" s="42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2:36" s="44" customFormat="1" ht="409.5" customHeight="1" x14ac:dyDescent="1.1000000000000001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T118" s="42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2:36" s="44" customFormat="1" ht="409.5" customHeight="1" x14ac:dyDescent="1.1000000000000001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T119" s="42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2:36" s="44" customFormat="1" ht="105.75" customHeight="1" x14ac:dyDescent="1.1000000000000001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T120" s="42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2:36" s="44" customFormat="1" ht="147.75" customHeight="1" x14ac:dyDescent="1.1000000000000001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T121" s="42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2:36" s="44" customFormat="1" ht="409.5" customHeight="1" x14ac:dyDescent="1.1000000000000001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T122" s="4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2:36" s="44" customFormat="1" ht="409.5" customHeight="1" x14ac:dyDescent="1.1000000000000001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T123" s="42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2:36" s="44" customFormat="1" ht="68.25" customHeight="1" x14ac:dyDescent="1.1000000000000001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T124" s="42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2:36" s="44" customFormat="1" ht="154.5" hidden="1" customHeight="1" x14ac:dyDescent="1.1000000000000001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T125" s="42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2:36" s="44" customFormat="1" ht="131.25" customHeight="1" x14ac:dyDescent="1.1000000000000001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T126" s="42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2:36" s="44" customFormat="1" ht="15" customHeight="1" x14ac:dyDescent="1.1000000000000001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T127" s="42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2:36" s="44" customFormat="1" ht="409.5" customHeight="1" x14ac:dyDescent="1.1000000000000001"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T128" s="42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2:36" s="44" customFormat="1" ht="214.5" customHeight="1" x14ac:dyDescent="1.1000000000000001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T129" s="42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2:36" s="44" customFormat="1" ht="150" customHeight="1" x14ac:dyDescent="1.1000000000000001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T130" s="42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2:36" s="44" customFormat="1" ht="336" customHeight="1" x14ac:dyDescent="1.1000000000000001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T131" s="42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2:36" s="44" customFormat="1" ht="373.5" customHeight="1" x14ac:dyDescent="1.1000000000000001"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T132" s="4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2:36" s="44" customFormat="1" ht="120" customHeight="1" x14ac:dyDescent="1.1000000000000001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T133" s="42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2:36" s="44" customFormat="1" ht="15" customHeight="1" x14ac:dyDescent="1.1000000000000001"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T134" s="42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2:36" s="44" customFormat="1" ht="409.5" customHeight="1" x14ac:dyDescent="1.1000000000000001"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T135" s="42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2:36" s="44" customFormat="1" ht="409.5" customHeight="1" x14ac:dyDescent="1.1000000000000001"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T136" s="42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2:36" s="44" customFormat="1" ht="64.5" customHeight="1" x14ac:dyDescent="1.1000000000000001"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T137" s="42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2:36" s="44" customFormat="1" ht="141" customHeight="1" x14ac:dyDescent="1.1000000000000001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T138" s="42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2:36" s="44" customFormat="1" ht="409.6" customHeight="1" x14ac:dyDescent="1.1000000000000001"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T139" s="42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2:36" s="44" customFormat="1" ht="297" customHeight="1" x14ac:dyDescent="1.1000000000000001"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T140" s="42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2:36" s="44" customFormat="1" ht="145.5" hidden="1" customHeight="1" x14ac:dyDescent="1.1000000000000001"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T141" s="42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2:36" s="44" customFormat="1" ht="139.5" hidden="1" customHeight="1" x14ac:dyDescent="1.1000000000000001"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T142" s="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2:36" s="44" customFormat="1" ht="6.75" hidden="1" customHeight="1" x14ac:dyDescent="1.1000000000000001"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T143" s="42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2:36" s="44" customFormat="1" ht="180" customHeight="1" x14ac:dyDescent="1.1000000000000001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T144" s="42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2:36" s="44" customFormat="1" ht="409.6" customHeight="1" x14ac:dyDescent="1.1000000000000001"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T145" s="42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2:36" s="44" customFormat="1" ht="409.6" customHeight="1" x14ac:dyDescent="1.1000000000000001"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T146" s="42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2:36" s="44" customFormat="1" ht="228" customHeight="1" x14ac:dyDescent="1.1000000000000001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T147" s="42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2:36" s="44" customFormat="1" ht="151.5" customHeight="1" x14ac:dyDescent="1.1000000000000001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T148" s="42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2:36" s="44" customFormat="1" ht="15" customHeight="1" x14ac:dyDescent="1.1000000000000001"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T149" s="42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2:36" s="44" customFormat="1" ht="334.5" customHeight="1" x14ac:dyDescent="1.1000000000000001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T150" s="42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2:36" s="44" customFormat="1" ht="279.75" customHeight="1" x14ac:dyDescent="1.1000000000000001"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T151" s="42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2:36" s="44" customFormat="1" ht="232.5" hidden="1" customHeight="1" x14ac:dyDescent="1.1000000000000001"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T152" s="4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2:36" s="44" customFormat="1" ht="15" customHeight="1" x14ac:dyDescent="1.1000000000000001"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T153" s="42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2:36" s="44" customFormat="1" ht="129" customHeight="1" x14ac:dyDescent="1.1000000000000001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T154" s="42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2:36" s="44" customFormat="1" ht="15" customHeight="1" x14ac:dyDescent="1.1000000000000001"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T155" s="42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2:36" s="44" customFormat="1" ht="408.75" customHeight="1" x14ac:dyDescent="1.1000000000000001"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T156" s="42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2:36" s="44" customFormat="1" ht="408.75" hidden="1" customHeight="1" x14ac:dyDescent="1.1000000000000001"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T157" s="42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2:36" s="44" customFormat="1" ht="138.75" hidden="1" customHeight="1" x14ac:dyDescent="1.1000000000000001"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T158" s="42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2:36" s="44" customFormat="1" ht="409.5" hidden="1" customHeight="1" x14ac:dyDescent="1.1000000000000001"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T159" s="42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2:36" s="44" customFormat="1" ht="303.75" customHeight="1" x14ac:dyDescent="1.1000000000000001"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T160" s="42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2:36" s="44" customFormat="1" ht="30" customHeight="1" x14ac:dyDescent="1.1000000000000001"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T161" s="42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2:36" s="44" customFormat="1" ht="114.75" customHeight="1" x14ac:dyDescent="1.1000000000000001"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T162" s="4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2:36" s="44" customFormat="1" ht="15" customHeight="1" x14ac:dyDescent="1.1000000000000001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T163" s="42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2:36" s="44" customFormat="1" ht="394.5" customHeight="1" x14ac:dyDescent="1.1000000000000001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T164" s="42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2:36" s="44" customFormat="1" ht="409.6" customHeight="1" x14ac:dyDescent="1.1000000000000001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T165" s="42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2:36" s="44" customFormat="1" ht="109.5" hidden="1" customHeight="1" x14ac:dyDescent="1.1000000000000001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T166" s="42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2:36" s="44" customFormat="1" ht="288" hidden="1" customHeight="1" x14ac:dyDescent="1.1000000000000001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T167" s="42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2:36" s="44" customFormat="1" ht="15" customHeight="1" x14ac:dyDescent="1.1000000000000001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T168" s="42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2:36" s="38" customFormat="1" ht="135" customHeight="1" x14ac:dyDescent="1.1499999999999999"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T169" s="42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2:36" s="41" customFormat="1" x14ac:dyDescent="0.25">
      <c r="T170" s="42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2:36" s="38" customFormat="1" ht="199.5" customHeight="1" x14ac:dyDescent="1.1499999999999999"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T171" s="42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2:36" s="44" customFormat="1" ht="195.75" customHeight="1" x14ac:dyDescent="1.1000000000000001"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T172" s="4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2:36" s="44" customFormat="1" ht="45" customHeight="1" x14ac:dyDescent="1.1000000000000001"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T173" s="42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2:36" s="44" customFormat="1" ht="85.9" hidden="1" customHeight="1" x14ac:dyDescent="1.1000000000000001"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T174" s="42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2:36" s="44" customFormat="1" ht="15" customHeight="1" x14ac:dyDescent="1.1000000000000001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T175" s="42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2:36" s="38" customFormat="1" ht="150" customHeight="1" x14ac:dyDescent="1.1499999999999999"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T176" s="42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2:36" s="41" customFormat="1" x14ac:dyDescent="0.25">
      <c r="T177" s="42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2:36" s="38" customFormat="1" ht="409.5" customHeight="1" x14ac:dyDescent="1.1499999999999999"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T178" s="42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2:36" s="44" customFormat="1" ht="360" customHeight="1" x14ac:dyDescent="1.1000000000000001"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T179" s="42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2:36" s="44" customFormat="1" ht="199.5" customHeight="1" x14ac:dyDescent="1.1000000000000001"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T180" s="42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2:36" s="44" customFormat="1" ht="15" customHeight="1" x14ac:dyDescent="1.1000000000000001"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T181" s="42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2:36" s="38" customFormat="1" ht="90" x14ac:dyDescent="1.1499999999999999"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T182" s="4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2:36" s="41" customFormat="1" x14ac:dyDescent="0.25">
      <c r="T183" s="42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2:36" s="38" customFormat="1" ht="408" customHeight="1" x14ac:dyDescent="1.1499999999999999"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T184" s="42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2:36" s="38" customFormat="1" ht="403.5" customHeight="1" x14ac:dyDescent="1.1499999999999999"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T185" s="42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2:36" s="38" customFormat="1" ht="201" hidden="1" customHeight="1" x14ac:dyDescent="1.1499999999999999"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T186" s="42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2:36" s="44" customFormat="1" ht="72" hidden="1" customHeight="1" x14ac:dyDescent="1.1000000000000001"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T187" s="42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2:36" s="44" customFormat="1" ht="91.5" hidden="1" customHeight="1" x14ac:dyDescent="1.1000000000000001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T188" s="42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2:36" s="38" customFormat="1" ht="104.45" customHeight="1" x14ac:dyDescent="1.1499999999999999"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T189" s="42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2:36" s="41" customFormat="1" ht="18.95" customHeight="1" x14ac:dyDescent="0.25">
      <c r="T190" s="42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2:36" s="38" customFormat="1" ht="408.95" customHeight="1" x14ac:dyDescent="1.1499999999999999"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T191" s="42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2:36" s="38" customFormat="1" ht="408.95" customHeight="1" x14ac:dyDescent="1.1499999999999999"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T192" s="4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2:36" s="44" customFormat="1" ht="177" customHeight="1" x14ac:dyDescent="1.1000000000000001"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T193" s="42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2:36" s="38" customFormat="1" ht="138.94999999999999" customHeight="1" x14ac:dyDescent="1.1499999999999999"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T194" s="42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2:36" s="41" customFormat="1" x14ac:dyDescent="0.25">
      <c r="T195" s="42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2:36" s="38" customFormat="1" ht="408.95" customHeight="1" x14ac:dyDescent="1.1499999999999999"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T196" s="42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2:36" s="44" customFormat="1" ht="409.6" customHeight="1" x14ac:dyDescent="1.1000000000000001"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T197" s="42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2:36" s="44" customFormat="1" ht="409.5" customHeight="1" x14ac:dyDescent="1.1000000000000001"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T198" s="42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2:36" s="44" customFormat="1" ht="115.5" customHeight="1" x14ac:dyDescent="1.1000000000000001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T199" s="42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2:36" s="38" customFormat="1" ht="116.45" customHeight="1" x14ac:dyDescent="1.1499999999999999"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T200" s="42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2:36" s="41" customFormat="1" x14ac:dyDescent="0.25">
      <c r="T201" s="42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2:36" s="38" customFormat="1" ht="408.95" customHeight="1" x14ac:dyDescent="1.1499999999999999"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T202" s="4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2:36" s="44" customFormat="1" ht="409.6" customHeight="1" x14ac:dyDescent="1.1000000000000001"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T203" s="42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2:36" s="44" customFormat="1" ht="357.6" customHeight="1" x14ac:dyDescent="1.1000000000000001"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T204" s="42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2:36" s="38" customFormat="1" ht="138.94999999999999" customHeight="1" x14ac:dyDescent="1.1499999999999999"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T205" s="42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2:36" s="41" customFormat="1" x14ac:dyDescent="0.25">
      <c r="T206" s="42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2:36" s="38" customFormat="1" ht="408.95" customHeight="1" x14ac:dyDescent="1.1499999999999999"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T207" s="42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2:36" s="44" customFormat="1" ht="409.6" customHeight="1" x14ac:dyDescent="1.1000000000000001"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T208" s="42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2:36" s="44" customFormat="1" ht="357.6" customHeight="1" x14ac:dyDescent="1.1000000000000001"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T209" s="42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2:36" s="38" customFormat="1" ht="138.94999999999999" customHeight="1" x14ac:dyDescent="1.1499999999999999"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T210" s="46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</row>
    <row r="211" spans="2:36" s="41" customFormat="1" ht="90" x14ac:dyDescent="1.1499999999999999">
      <c r="T211" s="47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</row>
    <row r="212" spans="2:36" s="38" customFormat="1" ht="172.5" customHeight="1" x14ac:dyDescent="1.1499999999999999"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T212" s="48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</row>
    <row r="213" spans="2:36" s="44" customFormat="1" ht="147.75" customHeight="1" x14ac:dyDescent="1.1000000000000001"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T213" s="48"/>
    </row>
    <row r="214" spans="2:36" s="44" customFormat="1" ht="15" customHeight="1" x14ac:dyDescent="1.1499999999999999"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T214" s="47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</row>
    <row r="215" spans="2:36" s="38" customFormat="1" ht="90" customHeight="1" x14ac:dyDescent="1.1499999999999999"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T215" s="46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</row>
    <row r="216" spans="2:36" s="41" customFormat="1" ht="15" customHeight="1" x14ac:dyDescent="1.1000000000000001">
      <c r="T216" s="48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</row>
    <row r="217" spans="2:36" s="44" customFormat="1" ht="409.5" customHeight="1" x14ac:dyDescent="1.1000000000000001"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T217" s="48"/>
    </row>
    <row r="218" spans="2:36" s="44" customFormat="1" ht="409.5" customHeight="1" x14ac:dyDescent="1.1000000000000001"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T218" s="48"/>
    </row>
    <row r="219" spans="2:36" s="44" customFormat="1" ht="141.75" customHeight="1" x14ac:dyDescent="1.1000000000000001"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T219" s="46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</row>
    <row r="220" spans="2:36" s="41" customFormat="1" ht="15" customHeight="1" x14ac:dyDescent="1.1499999999999999">
      <c r="T220" s="47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</row>
    <row r="221" spans="2:36" s="38" customFormat="1" ht="52.5" customHeight="1" x14ac:dyDescent="1.1499999999999999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T221" s="48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</row>
    <row r="222" spans="2:36" s="44" customFormat="1" ht="15" customHeight="1" x14ac:dyDescent="1.1000000000000001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T222" s="48"/>
    </row>
    <row r="223" spans="2:36" s="44" customFormat="1" ht="80.25" customHeight="1" x14ac:dyDescent="1.1000000000000001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T223" s="48"/>
    </row>
    <row r="224" spans="2:36" s="44" customFormat="1" ht="27.75" customHeight="1" x14ac:dyDescent="1.1499999999999999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T224" s="47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</row>
    <row r="225" spans="2:36" s="38" customFormat="1" ht="15" customHeight="1" x14ac:dyDescent="1.1499999999999999"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T225" s="48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</row>
    <row r="226" spans="2:36" s="44" customFormat="1" ht="409.6" customHeight="1" x14ac:dyDescent="1.1000000000000001"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T226" s="48"/>
    </row>
    <row r="227" spans="2:36" s="44" customFormat="1" ht="384.75" customHeight="1" x14ac:dyDescent="1.1000000000000001"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T227" s="48"/>
    </row>
    <row r="228" spans="2:36" s="44" customFormat="1" ht="15" customHeight="1" x14ac:dyDescent="1.1000000000000001"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T228" s="48"/>
    </row>
    <row r="229" spans="2:36" s="44" customFormat="1" ht="90" customHeight="1" x14ac:dyDescent="1.1000000000000001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T229" s="48"/>
    </row>
    <row r="230" spans="2:36" s="44" customFormat="1" ht="15" customHeight="1" x14ac:dyDescent="1.1000000000000001"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T230" s="48"/>
    </row>
    <row r="231" spans="2:36" s="44" customFormat="1" ht="384.75" customHeight="1" x14ac:dyDescent="1.1000000000000001"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T231" s="48"/>
    </row>
    <row r="232" spans="2:36" s="44" customFormat="1" ht="219.75" customHeight="1" x14ac:dyDescent="1.1000000000000001"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T232" s="48"/>
    </row>
    <row r="233" spans="2:36" s="44" customFormat="1" ht="15" customHeight="1" x14ac:dyDescent="1.1000000000000001"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T233" s="48"/>
    </row>
    <row r="234" spans="2:36" s="44" customFormat="1" ht="90" customHeight="1" x14ac:dyDescent="1.1000000000000001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T234" s="48"/>
    </row>
    <row r="235" spans="2:36" s="44" customFormat="1" ht="15" customHeight="1" x14ac:dyDescent="1.1000000000000001"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T235" s="48"/>
    </row>
    <row r="236" spans="2:36" s="44" customFormat="1" ht="408.75" customHeight="1" x14ac:dyDescent="1.1000000000000001"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T236" s="48"/>
    </row>
    <row r="237" spans="2:36" s="44" customFormat="1" ht="408.75" customHeight="1" x14ac:dyDescent="1.1000000000000001"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T237" s="48"/>
    </row>
    <row r="238" spans="2:36" s="44" customFormat="1" ht="51" customHeight="1" x14ac:dyDescent="1.1000000000000001"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T238" s="2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2:36" ht="87" x14ac:dyDescent="1.1000000000000001">
      <c r="T239" s="48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</row>
    <row r="240" spans="2:36" s="44" customFormat="1" ht="69.95" customHeight="1" x14ac:dyDescent="1.1000000000000001"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T240" s="48"/>
    </row>
    <row r="241" spans="2:36" s="44" customFormat="1" ht="15" customHeight="1" x14ac:dyDescent="1.1000000000000001">
      <c r="T241" s="48"/>
    </row>
    <row r="242" spans="2:36" s="44" customFormat="1" ht="409.5" customHeight="1" x14ac:dyDescent="1.1000000000000001"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T242" s="48"/>
    </row>
    <row r="243" spans="2:36" s="44" customFormat="1" ht="409.5" customHeight="1" x14ac:dyDescent="1.1000000000000001"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T243" s="48"/>
    </row>
    <row r="244" spans="2:36" s="44" customFormat="1" ht="392.25" customHeight="1" x14ac:dyDescent="1.1000000000000001"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T244" s="2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</sheetData>
  <mergeCells count="74">
    <mergeCell ref="B67:I67"/>
    <mergeCell ref="B6:N6"/>
    <mergeCell ref="B7:N7"/>
    <mergeCell ref="B8:N8"/>
    <mergeCell ref="B9:N9"/>
    <mergeCell ref="B10:N10"/>
    <mergeCell ref="B79:H79"/>
    <mergeCell ref="B68:H68"/>
    <mergeCell ref="B69:H69"/>
    <mergeCell ref="B70:H70"/>
    <mergeCell ref="B71:H71"/>
    <mergeCell ref="B72:H72"/>
    <mergeCell ref="B73:H73"/>
    <mergeCell ref="B74:I74"/>
    <mergeCell ref="B75:H75"/>
    <mergeCell ref="B76:I76"/>
    <mergeCell ref="B77:H77"/>
    <mergeCell ref="B78:H78"/>
    <mergeCell ref="B121:O121"/>
    <mergeCell ref="B99:N99"/>
    <mergeCell ref="B100:N101"/>
    <mergeCell ref="B102:O104"/>
    <mergeCell ref="B105:O105"/>
    <mergeCell ref="B106:O108"/>
    <mergeCell ref="B109:O109"/>
    <mergeCell ref="B110:O111"/>
    <mergeCell ref="B112:O112"/>
    <mergeCell ref="B113:O115"/>
    <mergeCell ref="B116:O116"/>
    <mergeCell ref="B117:O120"/>
    <mergeCell ref="B148:O148"/>
    <mergeCell ref="B122:O125"/>
    <mergeCell ref="B126:O126"/>
    <mergeCell ref="B128:O129"/>
    <mergeCell ref="B130:O130"/>
    <mergeCell ref="B131:O132"/>
    <mergeCell ref="B133:O133"/>
    <mergeCell ref="B135:O137"/>
    <mergeCell ref="B138:O138"/>
    <mergeCell ref="B139:O142"/>
    <mergeCell ref="B144:O144"/>
    <mergeCell ref="B145:O147"/>
    <mergeCell ref="B189:N189"/>
    <mergeCell ref="B150:O151"/>
    <mergeCell ref="B154:N154"/>
    <mergeCell ref="B156:N160"/>
    <mergeCell ref="B162:N162"/>
    <mergeCell ref="B164:N167"/>
    <mergeCell ref="B169:N169"/>
    <mergeCell ref="B171:N174"/>
    <mergeCell ref="B176:N176"/>
    <mergeCell ref="B178:N180"/>
    <mergeCell ref="B182:N182"/>
    <mergeCell ref="B184:N188"/>
    <mergeCell ref="B221:N224"/>
    <mergeCell ref="B191:N193"/>
    <mergeCell ref="B194:N194"/>
    <mergeCell ref="B196:N198"/>
    <mergeCell ref="B200:N200"/>
    <mergeCell ref="B202:N204"/>
    <mergeCell ref="B205:N205"/>
    <mergeCell ref="B207:N209"/>
    <mergeCell ref="B210:N210"/>
    <mergeCell ref="B212:N214"/>
    <mergeCell ref="B215:N215"/>
    <mergeCell ref="B217:N219"/>
    <mergeCell ref="B240:N240"/>
    <mergeCell ref="B242:N244"/>
    <mergeCell ref="B225:N225"/>
    <mergeCell ref="B226:N227"/>
    <mergeCell ref="B229:N229"/>
    <mergeCell ref="B231:N232"/>
    <mergeCell ref="B234:N234"/>
    <mergeCell ref="B236:N238"/>
  </mergeCells>
  <conditionalFormatting sqref="C13:C14">
    <cfRule type="cellIs" dxfId="15" priority="1" operator="equal">
      <formula>$P$13</formula>
    </cfRule>
  </conditionalFormatting>
  <conditionalFormatting sqref="C13:C16 C18:C21 C23:C33 C35:C43 C45:C50 C52:C58 C60:C61 C63:C64">
    <cfRule type="cellIs" dxfId="14" priority="2" operator="equal">
      <formula>$Q$13</formula>
    </cfRule>
    <cfRule type="cellIs" dxfId="13" priority="3" operator="equal">
      <formula>$P$13</formula>
    </cfRule>
    <cfRule type="cellIs" dxfId="12" priority="4" operator="equal">
      <formula>$R$13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C13:C64" xr:uid="{55C5A468-C3D9-4097-AA5D-DF03B30B7B47}">
      <formula1>$P$13:$R$13</formula1>
    </dataValidation>
  </dataValidations>
  <pageMargins left="0.39370078740157483" right="0.39370078740157483" top="0.23622047244094491" bottom="0.23622047244094491" header="0.31496062992125984" footer="0.31496062992125984"/>
  <pageSetup scale="13" orientation="portrait" horizontalDpi="300" verticalDpi="300" r:id="rId1"/>
  <headerFooter>
    <oddFooter>&amp;L&amp;72Emitido: &amp;D&amp;C&amp;72 Informe Correspondiente al &amp;A&amp;R&amp;72Página &amp;P/&amp;N</oddFooter>
  </headerFooter>
  <rowBreaks count="5" manualBreakCount="5">
    <brk id="80" min="1" max="14" man="1"/>
    <brk id="104" min="1" max="14" man="1"/>
    <brk id="124" min="1" max="14" man="1"/>
    <brk id="180" min="1" max="14" man="1"/>
    <brk id="214" min="1" max="1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ACA0-C864-41D0-9C3E-DDEA9EBD3FF5}">
  <dimension ref="A1:AJ214"/>
  <sheetViews>
    <sheetView topLeftCell="A3" zoomScale="20" zoomScaleNormal="20" zoomScaleSheetLayoutView="20" workbookViewId="0">
      <selection activeCell="G47" sqref="G47"/>
    </sheetView>
  </sheetViews>
  <sheetFormatPr baseColWidth="10" defaultColWidth="11.42578125" defaultRowHeight="15" x14ac:dyDescent="0.25"/>
  <cols>
    <col min="1" max="1" width="13.7109375" bestFit="1" customWidth="1"/>
    <col min="2" max="2" width="80.28515625" customWidth="1"/>
    <col min="3" max="3" width="32" customWidth="1"/>
    <col min="4" max="4" width="50.5703125" customWidth="1"/>
    <col min="5" max="5" width="43.140625" customWidth="1"/>
    <col min="6" max="6" width="50.5703125" customWidth="1"/>
    <col min="7" max="7" width="44.42578125" customWidth="1"/>
    <col min="8" max="8" width="45.5703125" customWidth="1"/>
    <col min="9" max="9" width="35.42578125" customWidth="1"/>
    <col min="10" max="10" width="51.5703125" customWidth="1"/>
    <col min="11" max="11" width="55.140625" customWidth="1"/>
    <col min="12" max="12" width="56" customWidth="1"/>
    <col min="13" max="13" width="57.42578125" customWidth="1"/>
    <col min="14" max="14" width="53" customWidth="1"/>
    <col min="15" max="15" width="63.5703125" customWidth="1"/>
    <col min="20" max="20" width="11.42578125" style="2"/>
  </cols>
  <sheetData>
    <row r="1" spans="1:21" ht="15" customHeight="1" x14ac:dyDescent="0.25">
      <c r="L1" s="1"/>
    </row>
    <row r="3" spans="1:21" ht="18.75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ht="18.7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1" ht="245.45" customHeight="1" x14ac:dyDescent="1"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</row>
    <row r="6" spans="1:21" ht="58.5" x14ac:dyDescent="0.25">
      <c r="B6" s="64" t="s"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21" ht="58.5" x14ac:dyDescent="0.25">
      <c r="B7" s="65" t="s">
        <v>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21" ht="58.5" x14ac:dyDescent="0.25">
      <c r="B8" s="64" t="s">
        <v>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21" ht="117" x14ac:dyDescent="0.25">
      <c r="B9" s="66" t="s">
        <v>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21" ht="129.75" hidden="1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21" ht="285.75" customHeight="1" x14ac:dyDescent="0.25">
      <c r="B11" s="5" t="s">
        <v>4</v>
      </c>
      <c r="C11" s="6" t="s">
        <v>5</v>
      </c>
      <c r="D11" s="7" t="s">
        <v>6</v>
      </c>
      <c r="E11" s="8" t="s">
        <v>7</v>
      </c>
      <c r="F11" s="9" t="s">
        <v>8</v>
      </c>
      <c r="G11" s="10" t="s">
        <v>9</v>
      </c>
      <c r="H11" s="10" t="s">
        <v>10</v>
      </c>
      <c r="I11" s="7" t="s">
        <v>11</v>
      </c>
      <c r="J11" s="10" t="s">
        <v>12</v>
      </c>
      <c r="K11" s="10" t="s">
        <v>13</v>
      </c>
      <c r="L11" s="10" t="s">
        <v>14</v>
      </c>
      <c r="M11" s="11" t="s">
        <v>15</v>
      </c>
      <c r="N11" s="12" t="s">
        <v>16</v>
      </c>
      <c r="O11" s="13" t="s">
        <v>17</v>
      </c>
      <c r="T11"/>
      <c r="U11" s="2"/>
    </row>
    <row r="12" spans="1:21" ht="169.5" customHeight="1" x14ac:dyDescent="0.25">
      <c r="B12" s="14" t="s">
        <v>18</v>
      </c>
      <c r="C12" s="14"/>
      <c r="D12" s="15">
        <f>SUM(D13:D16)</f>
        <v>2360</v>
      </c>
      <c r="E12" s="15">
        <f t="shared" ref="E12:N12" si="0">SUM(E13:E16)</f>
        <v>1040</v>
      </c>
      <c r="F12" s="15">
        <f t="shared" si="0"/>
        <v>2</v>
      </c>
      <c r="G12" s="15">
        <f t="shared" si="0"/>
        <v>1373</v>
      </c>
      <c r="H12" s="15">
        <f t="shared" si="0"/>
        <v>1891</v>
      </c>
      <c r="I12" s="15">
        <f t="shared" si="0"/>
        <v>87</v>
      </c>
      <c r="J12" s="15">
        <f t="shared" si="0"/>
        <v>2408</v>
      </c>
      <c r="K12" s="15">
        <f>SUM(K13:K16)</f>
        <v>69363</v>
      </c>
      <c r="L12" s="15">
        <f t="shared" si="0"/>
        <v>809</v>
      </c>
      <c r="M12" s="15">
        <f t="shared" si="0"/>
        <v>45345</v>
      </c>
      <c r="N12" s="15">
        <f t="shared" si="0"/>
        <v>358</v>
      </c>
      <c r="O12" s="15">
        <f>SUM(O13:O16)</f>
        <v>115066</v>
      </c>
      <c r="Q12" s="16"/>
      <c r="T12"/>
      <c r="U12" s="2"/>
    </row>
    <row r="13" spans="1:21" ht="57.75" customHeight="1" x14ac:dyDescent="0.25">
      <c r="A13">
        <v>7</v>
      </c>
      <c r="B13" s="17" t="s">
        <v>19</v>
      </c>
      <c r="C13" s="17" t="s">
        <v>20</v>
      </c>
      <c r="D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1983</v>
      </c>
      <c r="E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338</v>
      </c>
      <c r="F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1</v>
      </c>
      <c r="G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985</v>
      </c>
      <c r="H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1011</v>
      </c>
      <c r="I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83</v>
      </c>
      <c r="J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867</v>
      </c>
      <c r="K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63041</v>
      </c>
      <c r="L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709</v>
      </c>
      <c r="M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45345</v>
      </c>
      <c r="N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358</v>
      </c>
      <c r="O13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108744</v>
      </c>
      <c r="P13" s="19" t="s">
        <v>20</v>
      </c>
      <c r="Q13" s="20" t="s">
        <v>21</v>
      </c>
      <c r="R13" s="21" t="s">
        <v>22</v>
      </c>
      <c r="T13"/>
      <c r="U13" s="2"/>
    </row>
    <row r="14" spans="1:21" ht="117" customHeight="1" x14ac:dyDescent="0.25">
      <c r="B14" s="22" t="s">
        <v>23</v>
      </c>
      <c r="C14" s="17" t="s">
        <v>20</v>
      </c>
      <c r="D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8</v>
      </c>
      <c r="E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311</v>
      </c>
      <c r="K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668</v>
      </c>
      <c r="L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14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668</v>
      </c>
      <c r="P14" s="19"/>
      <c r="Q14" s="20"/>
      <c r="R14" s="21"/>
      <c r="T14"/>
      <c r="U14" s="2"/>
    </row>
    <row r="15" spans="1:21" ht="68.25" customHeight="1" x14ac:dyDescent="0.25">
      <c r="B15" s="17" t="s">
        <v>24</v>
      </c>
      <c r="C15" s="17" t="s">
        <v>20</v>
      </c>
      <c r="D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354</v>
      </c>
      <c r="E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702</v>
      </c>
      <c r="F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1</v>
      </c>
      <c r="G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388</v>
      </c>
      <c r="H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880</v>
      </c>
      <c r="I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4</v>
      </c>
      <c r="J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105</v>
      </c>
      <c r="K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4529</v>
      </c>
      <c r="L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100</v>
      </c>
      <c r="M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15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4529</v>
      </c>
      <c r="T15"/>
      <c r="U15" s="2"/>
    </row>
    <row r="16" spans="1:21" ht="49.5" customHeight="1" x14ac:dyDescent="0.25">
      <c r="B16" s="17" t="s">
        <v>25</v>
      </c>
      <c r="C16" s="17" t="s">
        <v>20</v>
      </c>
      <c r="D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15</v>
      </c>
      <c r="E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1125</v>
      </c>
      <c r="K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1125</v>
      </c>
      <c r="L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16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1125</v>
      </c>
      <c r="T16"/>
      <c r="U16" s="2"/>
    </row>
    <row r="17" spans="2:21" ht="127.5" x14ac:dyDescent="0.25">
      <c r="B17" s="14" t="s">
        <v>26</v>
      </c>
      <c r="C17" s="14"/>
      <c r="D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1025</v>
      </c>
      <c r="E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130</v>
      </c>
      <c r="F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1</v>
      </c>
      <c r="G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11466</v>
      </c>
      <c r="H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6106</v>
      </c>
      <c r="I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76</v>
      </c>
      <c r="J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4997</v>
      </c>
      <c r="K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26508</v>
      </c>
      <c r="L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2161</v>
      </c>
      <c r="M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10902</v>
      </c>
      <c r="N17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5075</v>
      </c>
      <c r="O17" s="15">
        <f>SUM(O18+O19+O20+O21)</f>
        <v>42485</v>
      </c>
      <c r="T17"/>
      <c r="U17" s="2"/>
    </row>
    <row r="18" spans="2:21" ht="49.5" customHeight="1" x14ac:dyDescent="0.25">
      <c r="B18" s="17" t="s">
        <v>27</v>
      </c>
      <c r="C18" s="17" t="s">
        <v>20</v>
      </c>
      <c r="D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174</v>
      </c>
      <c r="E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80</v>
      </c>
      <c r="F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132</v>
      </c>
      <c r="H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224</v>
      </c>
      <c r="I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3</v>
      </c>
      <c r="J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3481</v>
      </c>
      <c r="K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20833</v>
      </c>
      <c r="L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2147</v>
      </c>
      <c r="M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10563</v>
      </c>
      <c r="N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5075</v>
      </c>
      <c r="O18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36471</v>
      </c>
      <c r="T18"/>
      <c r="U18" s="2"/>
    </row>
    <row r="19" spans="2:21" ht="57" customHeight="1" x14ac:dyDescent="0.25">
      <c r="B19" s="17" t="s">
        <v>28</v>
      </c>
      <c r="C19" s="17" t="s">
        <v>20</v>
      </c>
      <c r="D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34</v>
      </c>
      <c r="E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8224</v>
      </c>
      <c r="H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2369</v>
      </c>
      <c r="I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9</v>
      </c>
      <c r="J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1394</v>
      </c>
      <c r="K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1395</v>
      </c>
      <c r="L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2</v>
      </c>
      <c r="M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</v>
      </c>
      <c r="N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19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1397</v>
      </c>
      <c r="T19"/>
      <c r="U19" s="2"/>
    </row>
    <row r="20" spans="2:21" ht="49.5" customHeight="1" x14ac:dyDescent="0.25">
      <c r="B20" s="17" t="s">
        <v>29</v>
      </c>
      <c r="C20" s="17" t="s">
        <v>20</v>
      </c>
      <c r="D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518</v>
      </c>
      <c r="E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2</v>
      </c>
      <c r="F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1</v>
      </c>
      <c r="G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1409</v>
      </c>
      <c r="H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140</v>
      </c>
      <c r="I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53</v>
      </c>
      <c r="J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8</v>
      </c>
      <c r="K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29</v>
      </c>
      <c r="L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</v>
      </c>
      <c r="M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1</v>
      </c>
      <c r="N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20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30</v>
      </c>
      <c r="T20"/>
      <c r="U20" s="2"/>
    </row>
    <row r="21" spans="2:21" ht="49.5" customHeight="1" x14ac:dyDescent="0.25">
      <c r="B21" s="17" t="s">
        <v>30</v>
      </c>
      <c r="C21" s="23" t="s">
        <v>20</v>
      </c>
      <c r="D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299</v>
      </c>
      <c r="E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48</v>
      </c>
      <c r="F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1701</v>
      </c>
      <c r="H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3373</v>
      </c>
      <c r="I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11</v>
      </c>
      <c r="J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114</v>
      </c>
      <c r="K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4251</v>
      </c>
      <c r="L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11</v>
      </c>
      <c r="M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336</v>
      </c>
      <c r="N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21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4587</v>
      </c>
      <c r="P21">
        <v>1</v>
      </c>
      <c r="T21"/>
      <c r="U21" s="2"/>
    </row>
    <row r="22" spans="2:21" ht="118.5" customHeight="1" x14ac:dyDescent="0.25">
      <c r="B22" s="14" t="s">
        <v>31</v>
      </c>
      <c r="C22" s="14"/>
      <c r="D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2577</v>
      </c>
      <c r="E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7286</v>
      </c>
      <c r="F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5</v>
      </c>
      <c r="G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12765</v>
      </c>
      <c r="H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14306</v>
      </c>
      <c r="I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139</v>
      </c>
      <c r="J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131149</v>
      </c>
      <c r="K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314739</v>
      </c>
      <c r="L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53072</v>
      </c>
      <c r="M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140611</v>
      </c>
      <c r="N2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75695</v>
      </c>
      <c r="O22" s="15">
        <f>SUM(O23+O24+O25+O26+O27+O28+O29+O30+O31+O32+O33)</f>
        <v>531045</v>
      </c>
      <c r="T22"/>
      <c r="U22" s="2"/>
    </row>
    <row r="23" spans="2:21" ht="49.5" customHeight="1" x14ac:dyDescent="0.25">
      <c r="B23" s="17" t="s">
        <v>32</v>
      </c>
      <c r="C23" s="17" t="s">
        <v>20</v>
      </c>
      <c r="D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265</v>
      </c>
      <c r="E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172</v>
      </c>
      <c r="F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589</v>
      </c>
      <c r="H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707</v>
      </c>
      <c r="I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3897</v>
      </c>
      <c r="K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6092</v>
      </c>
      <c r="L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60</v>
      </c>
      <c r="M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932</v>
      </c>
      <c r="N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75695</v>
      </c>
      <c r="O23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82719</v>
      </c>
      <c r="T23"/>
      <c r="U23" s="2"/>
    </row>
    <row r="24" spans="2:21" ht="49.5" customHeight="1" x14ac:dyDescent="0.25">
      <c r="B24" s="17" t="s">
        <v>33</v>
      </c>
      <c r="C24" s="17" t="s">
        <v>20</v>
      </c>
      <c r="D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17</v>
      </c>
      <c r="E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48863</v>
      </c>
      <c r="K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48859</v>
      </c>
      <c r="L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24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48859</v>
      </c>
      <c r="T24"/>
      <c r="U24" s="2"/>
    </row>
    <row r="25" spans="2:21" ht="49.5" customHeight="1" x14ac:dyDescent="0.25">
      <c r="B25" s="17" t="s">
        <v>34</v>
      </c>
      <c r="C25" s="17" t="s">
        <v>20</v>
      </c>
      <c r="D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202</v>
      </c>
      <c r="E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2491</v>
      </c>
      <c r="F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3558</v>
      </c>
      <c r="H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3642</v>
      </c>
      <c r="I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36</v>
      </c>
      <c r="J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2357</v>
      </c>
      <c r="K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159015</v>
      </c>
      <c r="L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919</v>
      </c>
      <c r="M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62000</v>
      </c>
      <c r="N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25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221015</v>
      </c>
      <c r="T25"/>
      <c r="U25" s="2"/>
    </row>
    <row r="26" spans="2:21" ht="49.5" customHeight="1" x14ac:dyDescent="0.25">
      <c r="B26" s="17" t="s">
        <v>35</v>
      </c>
      <c r="C26" s="17" t="s">
        <v>21</v>
      </c>
      <c r="D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12</v>
      </c>
      <c r="E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17</v>
      </c>
      <c r="K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770</v>
      </c>
      <c r="L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26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770</v>
      </c>
      <c r="T26"/>
      <c r="U26" s="2"/>
    </row>
    <row r="27" spans="2:21" ht="49.5" customHeight="1" x14ac:dyDescent="0.25">
      <c r="B27" s="17" t="s">
        <v>36</v>
      </c>
      <c r="C27" s="17" t="s">
        <v>20</v>
      </c>
      <c r="D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288</v>
      </c>
      <c r="E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2272</v>
      </c>
      <c r="H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1162</v>
      </c>
      <c r="I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11</v>
      </c>
      <c r="J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4235</v>
      </c>
      <c r="K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12770</v>
      </c>
      <c r="L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4200</v>
      </c>
      <c r="M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20780</v>
      </c>
      <c r="N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27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33550</v>
      </c>
      <c r="T27"/>
      <c r="U27" s="2"/>
    </row>
    <row r="28" spans="2:21" ht="49.5" customHeight="1" x14ac:dyDescent="0.25">
      <c r="B28" s="17" t="s">
        <v>37</v>
      </c>
      <c r="C28" s="17" t="s">
        <v>20</v>
      </c>
      <c r="D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1272</v>
      </c>
      <c r="E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3968</v>
      </c>
      <c r="F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5</v>
      </c>
      <c r="G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3863</v>
      </c>
      <c r="H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7218</v>
      </c>
      <c r="I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75</v>
      </c>
      <c r="J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29404</v>
      </c>
      <c r="K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31014</v>
      </c>
      <c r="L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26087</v>
      </c>
      <c r="M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29761</v>
      </c>
      <c r="N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28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60775</v>
      </c>
      <c r="T28"/>
      <c r="U28" s="2"/>
    </row>
    <row r="29" spans="2:21" ht="49.5" customHeight="1" x14ac:dyDescent="0.25">
      <c r="B29" s="17" t="s">
        <v>38</v>
      </c>
      <c r="C29" s="17" t="s">
        <v>20</v>
      </c>
      <c r="D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201</v>
      </c>
      <c r="E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353</v>
      </c>
      <c r="F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793</v>
      </c>
      <c r="H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1259</v>
      </c>
      <c r="I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</v>
      </c>
      <c r="J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18499</v>
      </c>
      <c r="K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21470</v>
      </c>
      <c r="L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20765</v>
      </c>
      <c r="M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23414</v>
      </c>
      <c r="N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29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44884</v>
      </c>
      <c r="T29"/>
      <c r="U29" s="2"/>
    </row>
    <row r="30" spans="2:21" ht="49.5" customHeight="1" x14ac:dyDescent="0.25">
      <c r="B30" s="17" t="s">
        <v>39</v>
      </c>
      <c r="C30" s="17" t="s">
        <v>20</v>
      </c>
      <c r="D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152</v>
      </c>
      <c r="E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1025</v>
      </c>
      <c r="H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11</v>
      </c>
      <c r="J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22982</v>
      </c>
      <c r="K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26734</v>
      </c>
      <c r="L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129</v>
      </c>
      <c r="M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221</v>
      </c>
      <c r="N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0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26955</v>
      </c>
      <c r="T30"/>
      <c r="U30" s="2"/>
    </row>
    <row r="31" spans="2:21" ht="49.5" customHeight="1" x14ac:dyDescent="0.25">
      <c r="B31" s="17" t="s">
        <v>40</v>
      </c>
      <c r="C31" s="17" t="s">
        <v>22</v>
      </c>
      <c r="D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4</v>
      </c>
      <c r="E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2</v>
      </c>
      <c r="J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5</v>
      </c>
      <c r="K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8</v>
      </c>
      <c r="L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1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8</v>
      </c>
      <c r="T31"/>
      <c r="U31" s="2"/>
    </row>
    <row r="32" spans="2:21" ht="49.5" customHeight="1" x14ac:dyDescent="0.25">
      <c r="B32" s="17" t="s">
        <v>41</v>
      </c>
      <c r="C32" s="17" t="s">
        <v>20</v>
      </c>
      <c r="D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75</v>
      </c>
      <c r="E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563</v>
      </c>
      <c r="H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3</v>
      </c>
      <c r="J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663</v>
      </c>
      <c r="K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3052</v>
      </c>
      <c r="L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640</v>
      </c>
      <c r="M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2875</v>
      </c>
      <c r="N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2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5927</v>
      </c>
      <c r="T32"/>
      <c r="U32" s="2"/>
    </row>
    <row r="33" spans="2:21" ht="49.5" customHeight="1" x14ac:dyDescent="0.25">
      <c r="B33" s="17" t="s">
        <v>42</v>
      </c>
      <c r="C33" s="17" t="s">
        <v>20</v>
      </c>
      <c r="D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89</v>
      </c>
      <c r="E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302</v>
      </c>
      <c r="F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102</v>
      </c>
      <c r="H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318</v>
      </c>
      <c r="I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227</v>
      </c>
      <c r="K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4955</v>
      </c>
      <c r="L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272</v>
      </c>
      <c r="M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628</v>
      </c>
      <c r="N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3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5583</v>
      </c>
      <c r="T33"/>
      <c r="U33" s="2"/>
    </row>
    <row r="34" spans="2:21" ht="127.5" x14ac:dyDescent="0.25">
      <c r="B34" s="14" t="s">
        <v>43</v>
      </c>
      <c r="C34" s="24"/>
      <c r="D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2142</v>
      </c>
      <c r="E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4888</v>
      </c>
      <c r="F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1</v>
      </c>
      <c r="G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12175</v>
      </c>
      <c r="H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17520</v>
      </c>
      <c r="I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10</v>
      </c>
      <c r="J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872</v>
      </c>
      <c r="K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5030</v>
      </c>
      <c r="L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1604</v>
      </c>
      <c r="M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4753</v>
      </c>
      <c r="N3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4" s="15">
        <f>SUM(O35+O36+O37+O38+O39+O40+O42+O43)</f>
        <v>9783</v>
      </c>
      <c r="T34"/>
      <c r="U34" s="2"/>
    </row>
    <row r="35" spans="2:21" ht="49.5" customHeight="1" x14ac:dyDescent="0.25">
      <c r="B35" s="17" t="s">
        <v>44</v>
      </c>
      <c r="C35" s="17" t="s">
        <v>20</v>
      </c>
      <c r="D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73</v>
      </c>
      <c r="E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4097</v>
      </c>
      <c r="F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4102</v>
      </c>
      <c r="H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4116</v>
      </c>
      <c r="I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</v>
      </c>
      <c r="J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0</v>
      </c>
      <c r="K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0</v>
      </c>
      <c r="L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163</v>
      </c>
      <c r="M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291</v>
      </c>
      <c r="N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5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291</v>
      </c>
      <c r="T35"/>
      <c r="U35" s="2"/>
    </row>
    <row r="36" spans="2:21" ht="49.5" customHeight="1" x14ac:dyDescent="0.25">
      <c r="B36" s="17" t="s">
        <v>45</v>
      </c>
      <c r="C36" s="17" t="s">
        <v>20</v>
      </c>
      <c r="D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355</v>
      </c>
      <c r="E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0</v>
      </c>
      <c r="K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0</v>
      </c>
      <c r="L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122</v>
      </c>
      <c r="M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741</v>
      </c>
      <c r="N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6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741</v>
      </c>
      <c r="T36"/>
      <c r="U36" s="2"/>
    </row>
    <row r="37" spans="2:21" ht="49.5" customHeight="1" x14ac:dyDescent="0.25">
      <c r="B37" s="17" t="s">
        <v>46</v>
      </c>
      <c r="C37" s="17" t="s">
        <v>20</v>
      </c>
      <c r="D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1058</v>
      </c>
      <c r="E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242</v>
      </c>
      <c r="F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1963</v>
      </c>
      <c r="H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1913</v>
      </c>
      <c r="I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4</v>
      </c>
      <c r="J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22</v>
      </c>
      <c r="K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209</v>
      </c>
      <c r="L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11</v>
      </c>
      <c r="M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233</v>
      </c>
      <c r="N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7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442</v>
      </c>
      <c r="T37"/>
      <c r="U37" s="2"/>
    </row>
    <row r="38" spans="2:21" ht="49.5" customHeight="1" x14ac:dyDescent="0.25">
      <c r="B38" s="17" t="s">
        <v>47</v>
      </c>
      <c r="C38" s="17" t="s">
        <v>20</v>
      </c>
      <c r="D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234</v>
      </c>
      <c r="E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543</v>
      </c>
      <c r="F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5466</v>
      </c>
      <c r="H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309</v>
      </c>
      <c r="I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</v>
      </c>
      <c r="K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63</v>
      </c>
      <c r="L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17</v>
      </c>
      <c r="M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546</v>
      </c>
      <c r="N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8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609</v>
      </c>
      <c r="T38"/>
      <c r="U38" s="2"/>
    </row>
    <row r="39" spans="2:21" ht="49.5" customHeight="1" x14ac:dyDescent="0.25">
      <c r="B39" s="17" t="s">
        <v>48</v>
      </c>
      <c r="C39" s="17" t="s">
        <v>20</v>
      </c>
      <c r="D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54</v>
      </c>
      <c r="E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1</v>
      </c>
      <c r="F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1</v>
      </c>
      <c r="G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500</v>
      </c>
      <c r="H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11182</v>
      </c>
      <c r="I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2</v>
      </c>
      <c r="J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11</v>
      </c>
      <c r="K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3061</v>
      </c>
      <c r="L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4</v>
      </c>
      <c r="M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137</v>
      </c>
      <c r="N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39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3198</v>
      </c>
      <c r="T39"/>
      <c r="U39" s="2"/>
    </row>
    <row r="40" spans="2:21" ht="49.5" customHeight="1" x14ac:dyDescent="0.25">
      <c r="B40" s="17" t="s">
        <v>49</v>
      </c>
      <c r="C40" s="17" t="s">
        <v>20</v>
      </c>
      <c r="D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108</v>
      </c>
      <c r="E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</v>
      </c>
      <c r="H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2</v>
      </c>
      <c r="J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834</v>
      </c>
      <c r="K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1669</v>
      </c>
      <c r="L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1249</v>
      </c>
      <c r="M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2177</v>
      </c>
      <c r="N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40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3846</v>
      </c>
      <c r="T40"/>
      <c r="U40" s="2"/>
    </row>
    <row r="41" spans="2:21" ht="53.25" customHeight="1" x14ac:dyDescent="0.25">
      <c r="B41" s="17" t="s">
        <v>50</v>
      </c>
      <c r="C41" s="17" t="s">
        <v>21</v>
      </c>
      <c r="D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12</v>
      </c>
      <c r="E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0</v>
      </c>
      <c r="K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0</v>
      </c>
      <c r="L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41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0</v>
      </c>
      <c r="T41"/>
      <c r="U41" s="2"/>
    </row>
    <row r="42" spans="2:21" ht="49.5" customHeight="1" x14ac:dyDescent="0.25">
      <c r="B42" s="17" t="s">
        <v>51</v>
      </c>
      <c r="C42" s="17" t="s">
        <v>21</v>
      </c>
      <c r="D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27</v>
      </c>
      <c r="E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</v>
      </c>
      <c r="J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3</v>
      </c>
      <c r="K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28</v>
      </c>
      <c r="L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38</v>
      </c>
      <c r="M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628</v>
      </c>
      <c r="N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42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656</v>
      </c>
      <c r="T42"/>
      <c r="U42" s="2"/>
    </row>
    <row r="43" spans="2:21" ht="103.5" customHeight="1" x14ac:dyDescent="0.25">
      <c r="B43" s="22" t="s">
        <v>52</v>
      </c>
      <c r="C43" s="17" t="s">
        <v>21</v>
      </c>
      <c r="D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221</v>
      </c>
      <c r="E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5</v>
      </c>
      <c r="F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143</v>
      </c>
      <c r="H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0</v>
      </c>
      <c r="K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0</v>
      </c>
      <c r="L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43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0</v>
      </c>
      <c r="T43"/>
      <c r="U43" s="2"/>
    </row>
    <row r="44" spans="2:21" ht="127.5" x14ac:dyDescent="0.25">
      <c r="B44" s="14" t="s">
        <v>53</v>
      </c>
      <c r="C44" s="14"/>
      <c r="D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1136</v>
      </c>
      <c r="E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868</v>
      </c>
      <c r="F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7</v>
      </c>
      <c r="G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4058</v>
      </c>
      <c r="H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2312</v>
      </c>
      <c r="I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309</v>
      </c>
      <c r="J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25342</v>
      </c>
      <c r="K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34010</v>
      </c>
      <c r="L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5</v>
      </c>
      <c r="M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132</v>
      </c>
      <c r="N44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224833</v>
      </c>
      <c r="O44" s="15">
        <f>SUM(O45+O46+O47+O48+O49+O50)</f>
        <v>258975</v>
      </c>
      <c r="T44"/>
      <c r="U44" s="2"/>
    </row>
    <row r="45" spans="2:21" ht="53.25" customHeight="1" x14ac:dyDescent="0.25">
      <c r="B45" s="17" t="s">
        <v>54</v>
      </c>
      <c r="C45" s="17" t="s">
        <v>20</v>
      </c>
      <c r="D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531</v>
      </c>
      <c r="E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243</v>
      </c>
      <c r="F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3</v>
      </c>
      <c r="G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1282</v>
      </c>
      <c r="H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1039</v>
      </c>
      <c r="I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99</v>
      </c>
      <c r="J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18076</v>
      </c>
      <c r="K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18076</v>
      </c>
      <c r="L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224833</v>
      </c>
      <c r="O45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242909</v>
      </c>
      <c r="T45"/>
      <c r="U45" s="2"/>
    </row>
    <row r="46" spans="2:21" ht="60.75" customHeight="1" x14ac:dyDescent="0.25">
      <c r="B46" s="17" t="s">
        <v>55</v>
      </c>
      <c r="C46" s="17" t="s">
        <v>20</v>
      </c>
      <c r="D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53</v>
      </c>
      <c r="E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157</v>
      </c>
      <c r="F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338</v>
      </c>
      <c r="H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269</v>
      </c>
      <c r="I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54</v>
      </c>
      <c r="K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1789</v>
      </c>
      <c r="L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46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1789</v>
      </c>
      <c r="T46"/>
      <c r="U46" s="2"/>
    </row>
    <row r="47" spans="2:21" ht="49.5" customHeight="1" x14ac:dyDescent="0.25">
      <c r="B47" s="17" t="s">
        <v>56</v>
      </c>
      <c r="C47" s="17" t="s">
        <v>20</v>
      </c>
      <c r="D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297</v>
      </c>
      <c r="E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235</v>
      </c>
      <c r="F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2</v>
      </c>
      <c r="G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1338</v>
      </c>
      <c r="H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50</v>
      </c>
      <c r="I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12</v>
      </c>
      <c r="J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41</v>
      </c>
      <c r="K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539</v>
      </c>
      <c r="L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5</v>
      </c>
      <c r="M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132</v>
      </c>
      <c r="N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47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671</v>
      </c>
      <c r="T47"/>
      <c r="U47" s="2"/>
    </row>
    <row r="48" spans="2:21" ht="49.5" customHeight="1" x14ac:dyDescent="0.25">
      <c r="B48" s="17" t="s">
        <v>57</v>
      </c>
      <c r="C48" s="17" t="s">
        <v>20</v>
      </c>
      <c r="D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24</v>
      </c>
      <c r="E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4</v>
      </c>
      <c r="J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6655</v>
      </c>
      <c r="K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6656</v>
      </c>
      <c r="L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48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6656</v>
      </c>
      <c r="T48"/>
      <c r="U48" s="2"/>
    </row>
    <row r="49" spans="2:21" ht="49.5" customHeight="1" x14ac:dyDescent="0.25">
      <c r="B49" s="17" t="s">
        <v>58</v>
      </c>
      <c r="C49" s="17" t="s">
        <v>20</v>
      </c>
      <c r="D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37</v>
      </c>
      <c r="E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291</v>
      </c>
      <c r="H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511</v>
      </c>
      <c r="K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6944</v>
      </c>
      <c r="L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49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6944</v>
      </c>
      <c r="T49"/>
      <c r="U49" s="2"/>
    </row>
    <row r="50" spans="2:21" ht="49.5" customHeight="1" x14ac:dyDescent="0.25">
      <c r="B50" s="17" t="s">
        <v>59</v>
      </c>
      <c r="C50" s="17" t="s">
        <v>20</v>
      </c>
      <c r="D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194</v>
      </c>
      <c r="E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233</v>
      </c>
      <c r="F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2</v>
      </c>
      <c r="G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809</v>
      </c>
      <c r="H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954</v>
      </c>
      <c r="I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194</v>
      </c>
      <c r="J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5</v>
      </c>
      <c r="K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6</v>
      </c>
      <c r="L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50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</f>
        <v>6</v>
      </c>
      <c r="T50"/>
      <c r="U50" s="2"/>
    </row>
    <row r="51" spans="2:21" ht="114.75" customHeight="1" x14ac:dyDescent="0.25">
      <c r="B51" s="14" t="s">
        <v>60</v>
      </c>
      <c r="C51" s="14"/>
      <c r="D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1235</v>
      </c>
      <c r="E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139</v>
      </c>
      <c r="F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4521</v>
      </c>
      <c r="H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5432</v>
      </c>
      <c r="I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43</v>
      </c>
      <c r="J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4585</v>
      </c>
      <c r="K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23594</v>
      </c>
      <c r="L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1488</v>
      </c>
      <c r="M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37292</v>
      </c>
      <c r="N51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9550</v>
      </c>
      <c r="O51" s="15">
        <f>SUM(O52+O53+O54+O55+O56+O57+O58)</f>
        <v>60886</v>
      </c>
      <c r="T51"/>
      <c r="U51" s="2"/>
    </row>
    <row r="52" spans="2:21" ht="49.5" customHeight="1" x14ac:dyDescent="0.25">
      <c r="B52" s="17" t="s">
        <v>61</v>
      </c>
      <c r="C52" s="17" t="s">
        <v>20</v>
      </c>
      <c r="D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233</v>
      </c>
      <c r="E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10</v>
      </c>
      <c r="F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613</v>
      </c>
      <c r="H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600</v>
      </c>
      <c r="I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32</v>
      </c>
      <c r="J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29</v>
      </c>
      <c r="K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221</v>
      </c>
      <c r="L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136</v>
      </c>
      <c r="M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7912</v>
      </c>
      <c r="N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52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f>
        <v>8133</v>
      </c>
      <c r="T52"/>
      <c r="U52" s="2"/>
    </row>
    <row r="53" spans="2:21" ht="49.5" customHeight="1" x14ac:dyDescent="0.25">
      <c r="B53" s="17" t="s">
        <v>62</v>
      </c>
      <c r="C53" s="17" t="s">
        <v>20</v>
      </c>
      <c r="D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131</v>
      </c>
      <c r="E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575</v>
      </c>
      <c r="H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575</v>
      </c>
      <c r="I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72</v>
      </c>
      <c r="K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2510</v>
      </c>
      <c r="L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154</v>
      </c>
      <c r="M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7451</v>
      </c>
      <c r="N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53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f>
        <v>9961</v>
      </c>
      <c r="T53"/>
    </row>
    <row r="54" spans="2:21" ht="57" customHeight="1" x14ac:dyDescent="0.25">
      <c r="B54" s="17" t="s">
        <v>63</v>
      </c>
      <c r="C54" s="17" t="s">
        <v>20</v>
      </c>
      <c r="D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237</v>
      </c>
      <c r="E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443</v>
      </c>
      <c r="H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461</v>
      </c>
      <c r="I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</v>
      </c>
      <c r="J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91</v>
      </c>
      <c r="K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11328</v>
      </c>
      <c r="L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97</v>
      </c>
      <c r="M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16865</v>
      </c>
      <c r="N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54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f>
        <v>28193</v>
      </c>
      <c r="Q54" t="s">
        <v>64</v>
      </c>
      <c r="R54" s="25">
        <f>+D65</f>
        <v>11047</v>
      </c>
      <c r="T54"/>
    </row>
    <row r="55" spans="2:21" ht="64.5" customHeight="1" x14ac:dyDescent="0.25">
      <c r="B55" s="17" t="s">
        <v>65</v>
      </c>
      <c r="C55" s="17" t="s">
        <v>20</v>
      </c>
      <c r="D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218</v>
      </c>
      <c r="E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1404</v>
      </c>
      <c r="H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2219</v>
      </c>
      <c r="I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6</v>
      </c>
      <c r="J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102</v>
      </c>
      <c r="K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3642</v>
      </c>
      <c r="L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8</v>
      </c>
      <c r="M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245</v>
      </c>
      <c r="N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9550</v>
      </c>
      <c r="O55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f>
        <v>3887</v>
      </c>
      <c r="Q55" t="s">
        <v>66</v>
      </c>
      <c r="R55" s="25">
        <f>+E65+G65+H65</f>
        <v>109935</v>
      </c>
      <c r="T55"/>
    </row>
    <row r="56" spans="2:21" ht="49.5" customHeight="1" x14ac:dyDescent="0.25">
      <c r="B56" s="17" t="s">
        <v>67</v>
      </c>
      <c r="C56" s="17" t="s">
        <v>20</v>
      </c>
      <c r="D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29</v>
      </c>
      <c r="E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3616</v>
      </c>
      <c r="K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3616</v>
      </c>
      <c r="L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56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f>
        <v>3616</v>
      </c>
      <c r="Q56" t="s">
        <v>68</v>
      </c>
      <c r="R56" s="25">
        <f>+I65</f>
        <v>669</v>
      </c>
      <c r="T56"/>
    </row>
    <row r="57" spans="2:21" ht="49.5" customHeight="1" x14ac:dyDescent="0.25">
      <c r="B57" s="17" t="s">
        <v>69</v>
      </c>
      <c r="C57" s="17" t="s">
        <v>20</v>
      </c>
      <c r="D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358</v>
      </c>
      <c r="E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126</v>
      </c>
      <c r="F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1164</v>
      </c>
      <c r="H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1292</v>
      </c>
      <c r="I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1</v>
      </c>
      <c r="J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643</v>
      </c>
      <c r="K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1068</v>
      </c>
      <c r="L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1026</v>
      </c>
      <c r="M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1469</v>
      </c>
      <c r="N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57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f>
        <v>2537</v>
      </c>
      <c r="Q57" t="s">
        <v>70</v>
      </c>
      <c r="R57" s="25">
        <f>+J65+L65</f>
        <v>229216</v>
      </c>
      <c r="T57"/>
    </row>
    <row r="58" spans="2:21" ht="49.5" customHeight="1" x14ac:dyDescent="0.25">
      <c r="B58" s="26" t="s">
        <v>71</v>
      </c>
      <c r="C58" s="26" t="s">
        <v>20</v>
      </c>
      <c r="D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29</v>
      </c>
      <c r="E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3</v>
      </c>
      <c r="F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322</v>
      </c>
      <c r="H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285</v>
      </c>
      <c r="I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3</v>
      </c>
      <c r="J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32</v>
      </c>
      <c r="K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1209</v>
      </c>
      <c r="L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67</v>
      </c>
      <c r="M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3350</v>
      </c>
      <c r="N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58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f>
        <v>4559</v>
      </c>
      <c r="P58" s="27"/>
      <c r="Q58" s="27"/>
      <c r="R58" s="27"/>
      <c r="T58"/>
    </row>
    <row r="59" spans="2:21" ht="127.5" x14ac:dyDescent="0.25">
      <c r="B59" s="14" t="s">
        <v>72</v>
      </c>
      <c r="C59" s="14"/>
      <c r="D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249</v>
      </c>
      <c r="E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63</v>
      </c>
      <c r="F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766</v>
      </c>
      <c r="H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830</v>
      </c>
      <c r="I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13</v>
      </c>
      <c r="K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32</v>
      </c>
      <c r="L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29</v>
      </c>
      <c r="M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274</v>
      </c>
      <c r="N59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59" s="15">
        <f>SUM(O60+O61)</f>
        <v>306</v>
      </c>
      <c r="T59"/>
    </row>
    <row r="60" spans="2:21" ht="49.5" customHeight="1" x14ac:dyDescent="0.25">
      <c r="B60" s="17" t="s">
        <v>73</v>
      </c>
      <c r="C60" s="17" t="s">
        <v>20</v>
      </c>
      <c r="D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112</v>
      </c>
      <c r="E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60</v>
      </c>
      <c r="F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574</v>
      </c>
      <c r="H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727</v>
      </c>
      <c r="I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</v>
      </c>
      <c r="K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1</v>
      </c>
      <c r="L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0</v>
      </c>
      <c r="M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0</v>
      </c>
      <c r="N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60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f>
        <v>1</v>
      </c>
      <c r="T60"/>
    </row>
    <row r="61" spans="2:21" ht="49.5" customHeight="1" x14ac:dyDescent="0.25">
      <c r="B61" s="17" t="s">
        <v>74</v>
      </c>
      <c r="C61" s="28" t="s">
        <v>20</v>
      </c>
      <c r="D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137</v>
      </c>
      <c r="E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3</v>
      </c>
      <c r="F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192</v>
      </c>
      <c r="H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103</v>
      </c>
      <c r="I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12</v>
      </c>
      <c r="K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31</v>
      </c>
      <c r="L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29</v>
      </c>
      <c r="M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274</v>
      </c>
      <c r="N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61" s="18">
        <f>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</f>
        <v>305</v>
      </c>
      <c r="T61"/>
    </row>
    <row r="62" spans="2:21" ht="112.5" customHeight="1" x14ac:dyDescent="0.25">
      <c r="B62" s="14" t="s">
        <v>75</v>
      </c>
      <c r="C62" s="14"/>
      <c r="D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323</v>
      </c>
      <c r="E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5</v>
      </c>
      <c r="J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23</v>
      </c>
      <c r="K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50</v>
      </c>
      <c r="L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659</v>
      </c>
      <c r="M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4558</v>
      </c>
      <c r="N62" s="15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62" s="15">
        <f>SUM(O63+O64)</f>
        <v>4608</v>
      </c>
      <c r="T62"/>
    </row>
    <row r="63" spans="2:21" ht="49.5" customHeight="1" x14ac:dyDescent="0.25">
      <c r="B63" s="17" t="s">
        <v>76</v>
      </c>
      <c r="C63" s="17" t="s">
        <v>20</v>
      </c>
      <c r="D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155</v>
      </c>
      <c r="E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0</v>
      </c>
      <c r="J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23</v>
      </c>
      <c r="K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50</v>
      </c>
      <c r="L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561</v>
      </c>
      <c r="M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3567</v>
      </c>
      <c r="N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63" s="18">
        <f>SUM(Tabla334567810111214131516181920212322242627252829303132333536373839404142434445464748495051525354555657585960616263646566676869707172737475767778798182838485868788899091929394959698991001011021031041051061081091101111131121141151161171181201211221231257[[#This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Asistencias]])</f>
        <v>3617</v>
      </c>
      <c r="T63"/>
    </row>
    <row r="64" spans="2:21" ht="49.5" customHeight="1" x14ac:dyDescent="0.25">
      <c r="B64" s="17" t="s">
        <v>77</v>
      </c>
      <c r="C64" s="17" t="s">
        <v>20</v>
      </c>
      <c r="D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Preventivos]]+[1]!Tabla334567810111214131516181920212322242627252829303132333536373839404142434445464748495051525354555657585960616263646566676869707172737475767778798182838485868788899091929394959698991001011021031041051061081091101111131121141151161171181201211221231227[[#This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Preventivos]]+[1]!Tabla334567810111214131516181920212322242627252829303132333536373839404142434445464748495051525354555657585960616263646566676869707172737475767778798182838485868788899091929394959698991001011021031041051061081091101111131121141151161171181201211221231255[[#This Row],[Patrullajes Preventivos]])</f>
        <v>168</v>
      </c>
      <c r="E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Depuradas]])</f>
        <v>0</v>
      </c>
      <c r="F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Row],[Motocicletas Retenidas]])</f>
        <v>0</v>
      </c>
      <c r="G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Depurados]]+[1]!Tabla334567810111214131516181920212322242627252829303132333536373839404142434445464748495051525354555657585960616263646566676869707172737475767778798182838485868788899091929394959698991001011021031041051061081091101111131121141151161171181201211221231249[[#This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Depurados]]+[1]!Tabla334567810111214131516181920212322242627252829303132333536373839404142434445464748495051525354555657585960616263646566676869707172737475767778798182838485868788899091929394959698991001011021031041051061081091101111131121141151161171181201211221231227[[#This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Depurados]]+[1]!Tabla334567810111214131516181920212322242627252829303132333536373839404142434445464748495051525354555657585960616263646566676869707172737475767778798182838485868788899091929394959698991001011021031041051061081091101111131121141151161171181201211221231252[[#This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Depurados]]+[1]!Tabla334567810111214131516181920212322242627252829303132333536373839404142434445464748495051525354555657585960616263646566676869707172737475767778798182838485868788899091929394959698991001011021031041051061081091101111131121141151161171181201211221231254[[#This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Depurados]]+[1]!Tabla334567810111214131516181920212322242627252829303132333536373839404142434445464748495051525354555657585960616263646566676869707172737475767778798182838485868788899091929394959698991001011021031041051061081091101111131121141151161171181201211221231255[[#This Row],[Vehículos Depurados]])</f>
        <v>0</v>
      </c>
      <c r="H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Depuradas]])</f>
        <v>0</v>
      </c>
      <c r="I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Detenidas]]+[1]!Tabla334567810111214131516181920212322242627252829303132333536373839404142434445464748495051525354555657585960616263646566676869707172737475767778798182838485868788899091929394959698991001011021031041051061081091101111131121141151161171181201211221231227[[#This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Detenidas]]+[1]!Tabla334567810111214131516181920212322242627252829303132333536373839404142434445464748495051525354555657585960616263646566676869707172737475767778798182838485868788899091929394959698991001011021031041051061081091101111131121141151161171181201211221231255[[#This Row],[Personas Detenidas]])</f>
        <v>5</v>
      </c>
      <c r="J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Extranjeros]])</f>
        <v>0</v>
      </c>
      <c r="K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0</v>
      </c>
      <c r="L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Dominicanos]]+[1]!Tabla334567810111214131516181920212322242627252829303132333536373839404142434445464748495051525354555657585960616263646566676869707172737475767778798182838485868788899091929394959698991001011021031041051061081091101111131121141151161171181201211221231249[[#This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Dominicanos]]+[1]!Tabla334567810111214131516181920212322242627252829303132333536373839404142434445464748495051525354555657585960616263646566676869707172737475767778798182838485868788899091929394959698991001011021031041051061081091101111131121141151161171181201211221231227[[#This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Dominicanos]]+[1]!Tabla334567810111214131516181920212322242627252829303132333536373839404142434445464748495051525354555657585960616263646566676869707172737475767778798182838485868788899091929394959698991001011021031041051061081091101111131121141151161171181201211221231252[[#This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Dominicanos]]+[1]!Tabla334567810111214131516181920212322242627252829303132333536373839404142434445464748495051525354555657585960616263646566676869707172737475767778798182838485868788899091929394959698991001011021031041051061081091101111131121141151161171181201211221231254[[#This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Dominicanos]]+[1]!Tabla334567810111214131516181920212322242627252829303132333536373839404142434445464748495051525354555657585960616263646566676869707172737475767778798182838485868788899091929394959698991001011021031041051061081091101111131121141151161171181201211221231255[[#This Row],[Cantidad de Asistencia Brindada a Dominicanos]])</f>
        <v>98</v>
      </c>
      <c r="M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Asistencias]]+[1]!Tabla334567810111214131516181920212322242627252829303132333536373839404142434445464748495051525354555657585960616263646566676869707172737475767778798182838485868788899091929394959698991001011021031041051061081091101111131121141151161171181201211221231227[[#This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Asistencias]])</f>
        <v>991</v>
      </c>
      <c r="N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SUM([1]!Tabla334567810111214131516181920212322242627252829303132333536373839404142434445464748495051525354555657585960616263646566676869707172737475767778798182838485868788899091929394959698991001011021031041051061081091101111131121141151161171181201211221231256[[#This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334567810111214131516181920212322242627252829303132333536373839404142434445464748495051525354555657585960616263646566676869707172737475767778798182838485868788899091929394959698991001011021031041051061081091101111131121141151161171181201211221231227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Beneficiados]])</f>
        <v>0</v>
      </c>
      <c r="O64" s="18">
        <f>SUM(Tabla334567810111214131516181920212322242627252829303132333536373839404142434445464748495051525354555657585960616263646566676869707172737475767778798182838485868788899091929394959698991001011021031041051061081091101111131121141151161171181201211221231257[[#This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Asistencias]])</f>
        <v>991</v>
      </c>
      <c r="T64"/>
    </row>
    <row r="65" spans="2:20" ht="63.75" x14ac:dyDescent="0.25">
      <c r="B65" s="29" t="s">
        <v>78</v>
      </c>
      <c r="C65" s="29"/>
      <c r="D65" s="30">
        <f>SUM(D12+D17+D22+D34+D44+D51+D59+D62)</f>
        <v>11047</v>
      </c>
      <c r="E65" s="30">
        <f>SUM(E12+E17+E22+E34+E44+E51+E59+E62)</f>
        <v>14414</v>
      </c>
      <c r="F65" s="30">
        <f t="shared" ref="F65:M65" si="1">SUM(F12+F17+F22+F34+F44+F51+F59+F62)</f>
        <v>16</v>
      </c>
      <c r="G65" s="30">
        <f t="shared" si="1"/>
        <v>47124</v>
      </c>
      <c r="H65" s="30">
        <f t="shared" si="1"/>
        <v>48397</v>
      </c>
      <c r="I65" s="30">
        <f t="shared" si="1"/>
        <v>669</v>
      </c>
      <c r="J65" s="30">
        <f t="shared" si="1"/>
        <v>169389</v>
      </c>
      <c r="K65" s="30">
        <f>SUM(K12+K17+K22+K34+K44+K51+K59+K62)</f>
        <v>473326</v>
      </c>
      <c r="L65" s="30">
        <f t="shared" si="1"/>
        <v>59827</v>
      </c>
      <c r="M65" s="30">
        <f t="shared" si="1"/>
        <v>243867</v>
      </c>
      <c r="N65" s="30">
        <f>SUM(N12+N17+N22+N34+N44+N51+N59+N62)</f>
        <v>315511</v>
      </c>
      <c r="O65" s="30">
        <f>SUM(O12+O17+O22+O34+O44+O51+O59+O62)</f>
        <v>1023154</v>
      </c>
      <c r="T65"/>
    </row>
    <row r="66" spans="2:20" ht="18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T66"/>
    </row>
    <row r="67" spans="2:20" ht="81.95" customHeight="1" x14ac:dyDescent="0.25">
      <c r="B67" s="63" t="s">
        <v>81</v>
      </c>
      <c r="C67" s="63"/>
      <c r="D67" s="63"/>
      <c r="E67" s="63"/>
      <c r="F67" s="63"/>
      <c r="G67" s="63"/>
      <c r="H67" s="63"/>
      <c r="I67" s="63"/>
      <c r="J67" s="32"/>
      <c r="K67" s="32"/>
      <c r="L67" s="32"/>
      <c r="M67" s="32"/>
      <c r="N67" s="32"/>
      <c r="T67"/>
    </row>
    <row r="68" spans="2:20" ht="81.95" customHeight="1" x14ac:dyDescent="1.2">
      <c r="B68" s="63" t="str">
        <f>CONCATENATE(D11,", ",D65)</f>
        <v>Patrullajes Preventivos, 11047</v>
      </c>
      <c r="C68" s="63"/>
      <c r="D68" s="63"/>
      <c r="E68" s="63"/>
      <c r="F68" s="63"/>
      <c r="G68" s="63"/>
      <c r="H68" s="63"/>
      <c r="I68" s="33"/>
      <c r="J68" s="33"/>
      <c r="K68" s="33"/>
      <c r="L68" s="33"/>
      <c r="M68" s="33"/>
      <c r="N68" s="33"/>
      <c r="T68"/>
    </row>
    <row r="69" spans="2:20" ht="81.95" customHeight="1" x14ac:dyDescent="1.2">
      <c r="B69" s="63" t="str">
        <f>CONCATENATE(E11,", ",E65)</f>
        <v>Motocicletas Depuradas, 14414</v>
      </c>
      <c r="C69" s="63"/>
      <c r="D69" s="63"/>
      <c r="E69" s="63"/>
      <c r="F69" s="63"/>
      <c r="G69" s="63"/>
      <c r="H69" s="63"/>
      <c r="I69" s="33"/>
      <c r="J69" s="33"/>
      <c r="K69" s="33"/>
      <c r="L69" s="33"/>
      <c r="M69" s="33"/>
      <c r="N69" s="33"/>
      <c r="T69"/>
    </row>
    <row r="70" spans="2:20" ht="81.95" customHeight="1" x14ac:dyDescent="0.25">
      <c r="B70" s="63" t="str">
        <f>CONCATENATE(F11,", ",F65)</f>
        <v>Motocicletas Retenidas, 16</v>
      </c>
      <c r="C70" s="63"/>
      <c r="D70" s="63"/>
      <c r="E70" s="63"/>
      <c r="F70" s="63"/>
      <c r="G70" s="63"/>
      <c r="H70" s="63"/>
      <c r="I70" s="32"/>
      <c r="J70" s="32"/>
      <c r="K70" s="32"/>
      <c r="L70" s="32"/>
      <c r="M70" s="32"/>
      <c r="N70" s="32"/>
      <c r="T70" s="34"/>
    </row>
    <row r="71" spans="2:20" ht="81.95" customHeight="1" x14ac:dyDescent="1.2">
      <c r="B71" s="63" t="str">
        <f>CONCATENATE(G11,", ",G65)</f>
        <v>Vehículos Depurados, 47124</v>
      </c>
      <c r="C71" s="63"/>
      <c r="D71" s="63"/>
      <c r="E71" s="63"/>
      <c r="F71" s="63"/>
      <c r="G71" s="63"/>
      <c r="H71" s="63"/>
      <c r="I71" s="33"/>
      <c r="J71" s="33"/>
      <c r="K71" s="33"/>
      <c r="L71" s="33"/>
      <c r="M71" s="33"/>
      <c r="N71" s="33"/>
      <c r="T71" s="35"/>
    </row>
    <row r="72" spans="2:20" ht="81.95" customHeight="1" x14ac:dyDescent="1.2">
      <c r="B72" s="63" t="str">
        <f>CONCATENATE(H11,", ",H65)</f>
        <v>Personas Depuradas, 48397</v>
      </c>
      <c r="C72" s="63"/>
      <c r="D72" s="63"/>
      <c r="E72" s="63"/>
      <c r="F72" s="63"/>
      <c r="G72" s="63"/>
      <c r="H72" s="63"/>
      <c r="I72" s="33"/>
      <c r="J72" s="33"/>
      <c r="K72" s="33"/>
      <c r="L72" s="33"/>
      <c r="M72" s="33"/>
      <c r="N72" s="33"/>
      <c r="T72" s="34"/>
    </row>
    <row r="73" spans="2:20" ht="81.95" customHeight="1" x14ac:dyDescent="0.25">
      <c r="B73" s="63" t="str">
        <f>CONCATENATE(I11,", ",I65)</f>
        <v>Personas Detenidas, 669</v>
      </c>
      <c r="C73" s="63"/>
      <c r="D73" s="63"/>
      <c r="E73" s="63"/>
      <c r="F73" s="63"/>
      <c r="G73" s="63"/>
      <c r="H73" s="63"/>
      <c r="I73" s="32"/>
      <c r="J73" s="32"/>
      <c r="K73" s="32"/>
      <c r="L73" s="32"/>
      <c r="M73" s="32"/>
      <c r="N73" s="32"/>
      <c r="T73" s="34"/>
    </row>
    <row r="74" spans="2:20" ht="81.95" customHeight="1" x14ac:dyDescent="0.25">
      <c r="B74" s="63" t="str">
        <f>CONCATENATE(J11,", ",J65)</f>
        <v>Cantidad de Asistencia Brindada a Extranjeros, 169389</v>
      </c>
      <c r="C74" s="63"/>
      <c r="D74" s="63"/>
      <c r="E74" s="63"/>
      <c r="F74" s="63"/>
      <c r="G74" s="63"/>
      <c r="H74" s="63"/>
      <c r="I74" s="63"/>
      <c r="J74" s="32"/>
      <c r="K74" s="32"/>
      <c r="L74" s="32"/>
      <c r="M74" s="32"/>
      <c r="N74" s="32"/>
      <c r="T74" s="35"/>
    </row>
    <row r="75" spans="2:20" ht="81.95" customHeight="1" x14ac:dyDescent="0.25">
      <c r="B75" s="63" t="str">
        <f>CONCATENATE(K11,", ",K65)</f>
        <v>Extranjeros Beneficiados en Asistencias, 473326</v>
      </c>
      <c r="C75" s="63"/>
      <c r="D75" s="63"/>
      <c r="E75" s="63"/>
      <c r="F75" s="63"/>
      <c r="G75" s="63"/>
      <c r="H75" s="63"/>
      <c r="I75" s="32"/>
      <c r="J75" s="32"/>
      <c r="K75" s="32"/>
      <c r="L75" s="32"/>
      <c r="M75" s="32"/>
      <c r="N75" s="32"/>
      <c r="T75" s="34"/>
    </row>
    <row r="76" spans="2:20" ht="81.95" customHeight="1" x14ac:dyDescent="0.25">
      <c r="B76" s="63" t="str">
        <f>CONCATENATE(L11,", ",L65)</f>
        <v>Cantidad de Asistencia Brindada a Dominicanos, 59827</v>
      </c>
      <c r="C76" s="63"/>
      <c r="D76" s="63"/>
      <c r="E76" s="63"/>
      <c r="F76" s="63"/>
      <c r="G76" s="63"/>
      <c r="H76" s="63"/>
      <c r="I76" s="63"/>
      <c r="J76" s="32"/>
      <c r="K76" s="32"/>
      <c r="L76" s="32"/>
      <c r="M76" s="32"/>
      <c r="N76" s="32"/>
      <c r="T76" s="34"/>
    </row>
    <row r="77" spans="2:20" ht="81.95" customHeight="1" x14ac:dyDescent="1.2">
      <c r="B77" s="63" t="str">
        <f>CONCATENATE(M11,", ",M65)</f>
        <v>Dominicanos Beneficiados en Asistencias, 243867</v>
      </c>
      <c r="C77" s="63"/>
      <c r="D77" s="63"/>
      <c r="E77" s="63"/>
      <c r="F77" s="63"/>
      <c r="G77" s="63"/>
      <c r="H77" s="63"/>
      <c r="I77" s="33"/>
      <c r="J77" s="33"/>
      <c r="K77" s="33"/>
      <c r="L77" s="33"/>
      <c r="M77" s="33"/>
      <c r="N77" s="33"/>
      <c r="T77" s="35"/>
    </row>
    <row r="78" spans="2:20" ht="81.95" customHeight="1" x14ac:dyDescent="1.2">
      <c r="B78" s="63" t="str">
        <f>CONCATENATE(N11,", ",N65)</f>
        <v>Crucerístas Beneficiados, 315511</v>
      </c>
      <c r="C78" s="63"/>
      <c r="D78" s="63"/>
      <c r="E78" s="63"/>
      <c r="F78" s="63"/>
      <c r="G78" s="63"/>
      <c r="H78" s="63"/>
      <c r="I78" s="33"/>
      <c r="J78" s="33"/>
      <c r="K78" s="33"/>
      <c r="L78" s="33"/>
      <c r="M78" s="33"/>
      <c r="N78" s="33"/>
      <c r="T78" s="35"/>
    </row>
    <row r="79" spans="2:20" ht="81.95" customHeight="1" x14ac:dyDescent="0.25">
      <c r="B79" s="63" t="str">
        <f>CONCATENATE(O11,", ",O65)</f>
        <v>Total de Turístas Beneficiados, 1023154</v>
      </c>
      <c r="C79" s="63"/>
      <c r="D79" s="63"/>
      <c r="E79" s="63"/>
      <c r="F79" s="63"/>
      <c r="G79" s="63"/>
      <c r="H79" s="63"/>
      <c r="I79" s="32"/>
      <c r="J79" s="32"/>
      <c r="K79" s="32"/>
      <c r="L79" s="32"/>
      <c r="M79" s="32"/>
      <c r="N79" s="32"/>
      <c r="T79" s="35"/>
    </row>
    <row r="80" spans="2:20" ht="18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T80"/>
    </row>
    <row r="81" spans="2:20" ht="197.65" customHeight="1" x14ac:dyDescent="0.25">
      <c r="B81" s="36" t="s">
        <v>80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T81" s="35"/>
    </row>
    <row r="82" spans="2:20" ht="197.65" customHeight="1" x14ac:dyDescent="0.2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T82" s="35"/>
    </row>
    <row r="83" spans="2:20" ht="197.65" customHeight="1" x14ac:dyDescent="0.2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T83" s="35"/>
    </row>
    <row r="84" spans="2:20" ht="197.65" customHeight="1" x14ac:dyDescent="0.2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T84" s="35"/>
    </row>
    <row r="85" spans="2:20" ht="197.65" customHeight="1" x14ac:dyDescent="0.2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T85" s="35"/>
    </row>
    <row r="86" spans="2:20" ht="197.65" customHeight="1" x14ac:dyDescent="0.2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T86" s="35"/>
    </row>
    <row r="87" spans="2:20" ht="197.45" customHeight="1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T87" s="35"/>
    </row>
    <row r="88" spans="2:20" ht="197.45" customHeight="1" x14ac:dyDescent="0.2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T88" s="35"/>
    </row>
    <row r="89" spans="2:20" ht="197.45" customHeight="1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T89" s="35"/>
    </row>
    <row r="90" spans="2:20" ht="197.45" customHeight="1" x14ac:dyDescent="0.2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T90" s="35"/>
    </row>
    <row r="91" spans="2:20" ht="197.45" customHeight="1" x14ac:dyDescent="0.2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T91" s="35"/>
    </row>
    <row r="92" spans="2:20" ht="197.45" customHeight="1" x14ac:dyDescent="0.2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T92" s="35"/>
    </row>
    <row r="93" spans="2:20" ht="197.45" customHeight="1" x14ac:dyDescent="0.2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T93" s="35"/>
    </row>
    <row r="94" spans="2:20" ht="197.4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T94" s="35"/>
    </row>
    <row r="95" spans="2:20" ht="197.45" customHeight="1" x14ac:dyDescent="0.2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T95" s="35"/>
    </row>
    <row r="96" spans="2:20" ht="197.45" customHeight="1" x14ac:dyDescent="0.2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T96" s="35"/>
    </row>
    <row r="97" spans="2:36" ht="197.45" customHeight="1" x14ac:dyDescent="0.2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T97" s="35"/>
    </row>
    <row r="98" spans="2:36" ht="409.5" customHeight="1" x14ac:dyDescent="0.2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T98" s="35"/>
    </row>
    <row r="99" spans="2:36" ht="197.65" customHeight="1" x14ac:dyDescent="0.25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T99" s="35"/>
    </row>
    <row r="100" spans="2:36" s="38" customFormat="1" ht="172.5" customHeight="1" x14ac:dyDescent="1.1499999999999999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T100" s="35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2:36" s="41" customFormat="1" ht="407.25" customHeight="1" x14ac:dyDescent="0.25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T101" s="34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2:36" s="41" customFormat="1" ht="407.25" customHeight="1" x14ac:dyDescent="0.25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T102" s="34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2:36" s="41" customFormat="1" ht="407.25" customHeight="1" x14ac:dyDescent="0.25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T103" s="34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2:36" s="41" customFormat="1" ht="261" customHeight="1" x14ac:dyDescent="0.25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T104" s="3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2:36" s="38" customFormat="1" ht="170.25" customHeight="1" x14ac:dyDescent="1.1499999999999999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T105" s="42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2:36" s="38" customFormat="1" ht="409.5" customHeight="1" x14ac:dyDescent="1.1499999999999999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T106" s="42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2:36" s="38" customFormat="1" ht="234" customHeight="1" x14ac:dyDescent="1.1499999999999999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T107" s="42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2:36" s="38" customFormat="1" ht="195.75" hidden="1" customHeight="1" x14ac:dyDescent="1.1499999999999999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T108" s="42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2:36" s="44" customFormat="1" ht="171" customHeight="1" x14ac:dyDescent="1.1000000000000001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T109" s="42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2:36" s="44" customFormat="1" ht="409.6" customHeight="1" x14ac:dyDescent="1.1000000000000001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T110" s="42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2:36" s="44" customFormat="1" ht="219" customHeight="1" x14ac:dyDescent="1.1000000000000001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T111" s="42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2:36" s="44" customFormat="1" ht="60.75" hidden="1" customHeight="1" x14ac:dyDescent="1.1000000000000001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T112" s="4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2:36" s="44" customFormat="1" ht="138.75" customHeight="1" x14ac:dyDescent="1.1000000000000001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T113" s="42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2:36" s="44" customFormat="1" ht="408.75" customHeight="1" x14ac:dyDescent="1.1000000000000001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T114" s="42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2:36" s="44" customFormat="1" ht="408.75" customHeight="1" x14ac:dyDescent="1.1000000000000001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T115" s="42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2:36" s="44" customFormat="1" ht="56.25" customHeight="1" x14ac:dyDescent="1.1000000000000001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T116" s="42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2:36" s="44" customFormat="1" ht="144" customHeight="1" x14ac:dyDescent="1.1000000000000001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T117" s="42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2:36" s="44" customFormat="1" ht="409.5" customHeight="1" x14ac:dyDescent="1.1000000000000001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T118" s="42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2:36" s="44" customFormat="1" ht="285.75" customHeight="1" x14ac:dyDescent="1.1000000000000001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T119" s="42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2:36" s="44" customFormat="1" ht="174" customHeight="1" x14ac:dyDescent="1.1000000000000001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T120" s="42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2:36" s="44" customFormat="1" ht="409.5" customHeight="1" x14ac:dyDescent="1.1000000000000001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T121" s="42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2:36" s="44" customFormat="1" ht="409.5" customHeight="1" x14ac:dyDescent="1.1000000000000001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T122" s="4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2:36" s="44" customFormat="1" ht="409.5" customHeight="1" x14ac:dyDescent="1.1000000000000001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T123" s="42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2:36" s="44" customFormat="1" ht="83.25" customHeight="1" x14ac:dyDescent="1.1000000000000001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T124" s="42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2:36" s="44" customFormat="1" ht="150" customHeight="1" x14ac:dyDescent="1.1000000000000001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T125" s="42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2:36" s="44" customFormat="1" ht="409.5" customHeight="1" x14ac:dyDescent="1.1000000000000001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T126" s="42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2:36" s="44" customFormat="1" ht="120.75" customHeight="1" x14ac:dyDescent="1.1000000000000001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T127" s="42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2:36" s="44" customFormat="1" ht="180" customHeight="1" x14ac:dyDescent="1.1000000000000001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T128" s="42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2:36" s="44" customFormat="1" ht="407.25" customHeight="1" x14ac:dyDescent="1.1000000000000001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T129" s="42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2:36" s="44" customFormat="1" ht="122.25" customHeight="1" x14ac:dyDescent="1.1000000000000001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T130" s="42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2:36" s="44" customFormat="1" ht="180" customHeight="1" x14ac:dyDescent="1.1000000000000001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T131" s="42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2:36" s="44" customFormat="1" ht="409.5" customHeight="1" x14ac:dyDescent="1.1000000000000001"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T132" s="4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2:36" s="44" customFormat="1" ht="301.5" customHeight="1" x14ac:dyDescent="1.1000000000000001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T133" s="42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2:36" s="44" customFormat="1" ht="237" hidden="1" customHeight="1" x14ac:dyDescent="1.1000000000000001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T134" s="42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2:36" s="44" customFormat="1" ht="165.75" customHeight="1" x14ac:dyDescent="1.1000000000000001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T135" s="42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2:36" s="44" customFormat="1" ht="408.75" customHeight="1" x14ac:dyDescent="1.1000000000000001"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T136" s="42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2:36" s="44" customFormat="1" ht="296.25" customHeight="1" x14ac:dyDescent="1.1000000000000001"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T137" s="42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2:36" s="38" customFormat="1" ht="168.75" customHeight="1" x14ac:dyDescent="1.1499999999999999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T138" s="42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2:36" s="41" customFormat="1" ht="408.75" customHeight="1" x14ac:dyDescent="0.25">
      <c r="B139" s="56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T139" s="42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2:36" s="41" customFormat="1" ht="408.75" customHeight="1" x14ac:dyDescent="0.25">
      <c r="B140" s="56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T140" s="42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2:36" s="38" customFormat="1" ht="240.75" customHeight="1" x14ac:dyDescent="1.1499999999999999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T141" s="42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2:36" s="44" customFormat="1" ht="116.25" customHeight="1" x14ac:dyDescent="1.1000000000000001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T142" s="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2:36" s="44" customFormat="1" ht="408.75" customHeight="1" x14ac:dyDescent="1.1000000000000001"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T143" s="42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2:36" s="44" customFormat="1" ht="37.5" customHeight="1" x14ac:dyDescent="1.1000000000000001"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T144" s="42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2:36" s="38" customFormat="1" ht="180" customHeight="1" x14ac:dyDescent="1.1499999999999999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T145" s="42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2:36" s="41" customFormat="1" x14ac:dyDescent="0.25">
      <c r="T146" s="42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2:36" s="38" customFormat="1" ht="409.5" customHeight="1" x14ac:dyDescent="1.1499999999999999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T147" s="42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2:36" s="44" customFormat="1" ht="308.25" customHeight="1" x14ac:dyDescent="1.1000000000000001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T148" s="42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2:36" s="44" customFormat="1" ht="199.5" hidden="1" customHeight="1" x14ac:dyDescent="1.1000000000000001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T149" s="42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2:36" s="44" customFormat="1" ht="15" customHeight="1" x14ac:dyDescent="1.1000000000000001"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T150" s="42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2:36" s="38" customFormat="1" ht="172.5" customHeight="1" x14ac:dyDescent="1.1499999999999999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T151" s="42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2:36" s="41" customFormat="1" x14ac:dyDescent="0.25">
      <c r="T152" s="4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2:36" s="38" customFormat="1" ht="408" customHeight="1" x14ac:dyDescent="1.1499999999999999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T153" s="42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2:36" s="38" customFormat="1" ht="231" customHeight="1" x14ac:dyDescent="1.1499999999999999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T154" s="42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2:36" s="38" customFormat="1" ht="201" hidden="1" customHeight="1" x14ac:dyDescent="1.1499999999999999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T155" s="42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2:36" s="44" customFormat="1" ht="72" hidden="1" customHeight="1" x14ac:dyDescent="1.1000000000000001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T156" s="42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2:36" s="44" customFormat="1" ht="91.5" hidden="1" customHeight="1" x14ac:dyDescent="1.1000000000000001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T157" s="42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2:36" s="38" customFormat="1" ht="190.5" customHeight="1" x14ac:dyDescent="1.1499999999999999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T158" s="42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2:36" s="41" customFormat="1" ht="18.95" customHeight="1" x14ac:dyDescent="0.25">
      <c r="T159" s="42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2:36" s="38" customFormat="1" ht="408.95" customHeight="1" x14ac:dyDescent="1.1499999999999999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T160" s="42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2:36" s="38" customFormat="1" ht="49.5" customHeight="1" x14ac:dyDescent="1.1499999999999999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T161" s="42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2:36" s="44" customFormat="1" ht="177" hidden="1" customHeight="1" x14ac:dyDescent="1.1000000000000001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T162" s="4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2:36" s="38" customFormat="1" ht="161.25" customHeight="1" x14ac:dyDescent="1.1499999999999999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T163" s="42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2:36" s="41" customFormat="1" x14ac:dyDescent="0.25">
      <c r="T164" s="42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2:36" s="38" customFormat="1" ht="408.95" customHeight="1" x14ac:dyDescent="1.1499999999999999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T165" s="42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2:36" s="44" customFormat="1" ht="409.6" customHeight="1" x14ac:dyDescent="1.1000000000000001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T166" s="42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2:36" s="44" customFormat="1" ht="0.75" customHeight="1" x14ac:dyDescent="1.1000000000000001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T167" s="42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2:36" s="44" customFormat="1" ht="18" customHeight="1" x14ac:dyDescent="1.1000000000000001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T168" s="42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2:36" s="38" customFormat="1" ht="180" customHeight="1" x14ac:dyDescent="1.1499999999999999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T169" s="42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2:36" s="41" customFormat="1" x14ac:dyDescent="0.25">
      <c r="T170" s="42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2:36" s="38" customFormat="1" ht="408.95" customHeight="1" x14ac:dyDescent="1.1499999999999999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T171" s="42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2:36" s="44" customFormat="1" ht="331.5" customHeight="1" x14ac:dyDescent="1.1000000000000001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T172" s="4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2:36" s="44" customFormat="1" ht="357" hidden="1" customHeight="1" x14ac:dyDescent="1.1000000000000001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T173" s="42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2:36" s="38" customFormat="1" ht="195" customHeight="1" x14ac:dyDescent="1.1499999999999999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T174" s="42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2:36" s="41" customFormat="1" x14ac:dyDescent="0.25">
      <c r="T175" s="42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2:36" s="38" customFormat="1" ht="408.95" customHeight="1" x14ac:dyDescent="1.1499999999999999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T176" s="42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2:36" s="44" customFormat="1" ht="140.25" customHeight="1" x14ac:dyDescent="1.1000000000000001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T177" s="42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2:36" s="44" customFormat="1" ht="357" hidden="1" customHeight="1" x14ac:dyDescent="1.1000000000000001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T178" s="42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2:36" s="38" customFormat="1" ht="138.94999999999999" customHeight="1" x14ac:dyDescent="1.1499999999999999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T179" s="46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2:36" s="41" customFormat="1" ht="90" hidden="1" x14ac:dyDescent="1.1499999999999999">
      <c r="T180" s="47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2:36" s="38" customFormat="1" ht="172.5" customHeight="1" x14ac:dyDescent="1.1499999999999999"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T181" s="48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2:36" s="44" customFormat="1" ht="409.6" customHeight="1" x14ac:dyDescent="1.1000000000000001"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T182" s="48"/>
    </row>
    <row r="183" spans="2:36" s="44" customFormat="1" ht="138.75" customHeight="1" x14ac:dyDescent="1.1499999999999999"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T183" s="47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2:36" s="38" customFormat="1" ht="172.5" customHeight="1" x14ac:dyDescent="1.1499999999999999"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T184" s="46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2:36" s="41" customFormat="1" ht="15" customHeight="1" x14ac:dyDescent="1.1000000000000001">
      <c r="T185" s="48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2:36" s="44" customFormat="1" ht="409.5" customHeight="1" x14ac:dyDescent="1.1000000000000001"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T186" s="48"/>
    </row>
    <row r="187" spans="2:36" s="44" customFormat="1" ht="48.75" customHeight="1" x14ac:dyDescent="1.1000000000000001"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T187" s="48"/>
    </row>
    <row r="188" spans="2:36" s="44" customFormat="1" ht="141.75" hidden="1" customHeight="1" x14ac:dyDescent="1.1000000000000001"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T188" s="46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2:36" s="41" customFormat="1" ht="15" customHeight="1" x14ac:dyDescent="1.1499999999999999">
      <c r="T189" s="47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2:36" s="38" customFormat="1" ht="52.5" customHeight="1" x14ac:dyDescent="1.1499999999999999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T190" s="48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</row>
    <row r="191" spans="2:36" s="44" customFormat="1" ht="15" customHeight="1" x14ac:dyDescent="1.1000000000000001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T191" s="48"/>
    </row>
    <row r="192" spans="2:36" s="44" customFormat="1" ht="40.5" customHeight="1" x14ac:dyDescent="1.1000000000000001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T192" s="48"/>
    </row>
    <row r="193" spans="2:36" s="44" customFormat="1" ht="27.75" hidden="1" customHeight="1" x14ac:dyDescent="1.1499999999999999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T193" s="47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</row>
    <row r="194" spans="2:36" s="38" customFormat="1" ht="15" hidden="1" customHeight="1" x14ac:dyDescent="1.1499999999999999"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T194" s="48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</row>
    <row r="195" spans="2:36" s="44" customFormat="1" ht="409.6" customHeight="1" x14ac:dyDescent="1.1000000000000001"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T195" s="48"/>
    </row>
    <row r="196" spans="2:36" s="44" customFormat="1" ht="409.6" customHeight="1" x14ac:dyDescent="1.1000000000000001"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T196" s="48"/>
    </row>
    <row r="197" spans="2:36" s="44" customFormat="1" ht="246" customHeight="1" x14ac:dyDescent="1.1000000000000001"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T197" s="48"/>
    </row>
    <row r="198" spans="2:36" s="44" customFormat="1" ht="15" customHeight="1" x14ac:dyDescent="1.1000000000000001"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T198" s="48"/>
    </row>
    <row r="199" spans="2:36" s="44" customFormat="1" ht="90" customHeight="1" x14ac:dyDescent="1.1000000000000001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T199" s="48"/>
    </row>
    <row r="200" spans="2:36" s="44" customFormat="1" ht="15" customHeight="1" x14ac:dyDescent="1.1000000000000001"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T200" s="48"/>
    </row>
    <row r="201" spans="2:36" s="44" customFormat="1" ht="384.75" customHeight="1" x14ac:dyDescent="1.1000000000000001"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T201" s="48"/>
    </row>
    <row r="202" spans="2:36" s="44" customFormat="1" ht="219.75" customHeight="1" x14ac:dyDescent="1.1000000000000001"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T202" s="48"/>
    </row>
    <row r="203" spans="2:36" s="44" customFormat="1" ht="15" customHeight="1" x14ac:dyDescent="1.1000000000000001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T203" s="48"/>
    </row>
    <row r="204" spans="2:36" s="44" customFormat="1" ht="90" customHeight="1" x14ac:dyDescent="1.1000000000000001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T204" s="48"/>
    </row>
    <row r="205" spans="2:36" s="44" customFormat="1" ht="15" customHeight="1" x14ac:dyDescent="1.1000000000000001"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T205" s="48"/>
    </row>
    <row r="206" spans="2:36" s="44" customFormat="1" ht="408.75" customHeight="1" x14ac:dyDescent="1.1000000000000001"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T206" s="48"/>
    </row>
    <row r="207" spans="2:36" s="44" customFormat="1" ht="408.75" customHeight="1" x14ac:dyDescent="1.1000000000000001"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T207" s="48"/>
    </row>
    <row r="208" spans="2:36" s="44" customFormat="1" ht="51" customHeight="1" x14ac:dyDescent="1.1000000000000001"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T208" s="2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2:36" ht="87" x14ac:dyDescent="1.1000000000000001">
      <c r="T209" s="48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</row>
    <row r="210" spans="2:36" s="44" customFormat="1" ht="69.95" customHeight="1" x14ac:dyDescent="1.1000000000000001"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T210" s="48"/>
    </row>
    <row r="211" spans="2:36" s="44" customFormat="1" ht="15" customHeight="1" x14ac:dyDescent="1.1000000000000001">
      <c r="T211" s="48"/>
    </row>
    <row r="212" spans="2:36" s="44" customFormat="1" ht="409.5" customHeight="1" x14ac:dyDescent="1.1000000000000001"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T212" s="48"/>
    </row>
    <row r="213" spans="2:36" s="44" customFormat="1" ht="409.5" customHeight="1" x14ac:dyDescent="1.1000000000000001"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T213" s="48"/>
    </row>
    <row r="214" spans="2:36" s="44" customFormat="1" ht="392.25" customHeight="1" x14ac:dyDescent="1.1000000000000001"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T214" s="2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</sheetData>
  <mergeCells count="68">
    <mergeCell ref="B73:H73"/>
    <mergeCell ref="B6:N6"/>
    <mergeCell ref="B7:N7"/>
    <mergeCell ref="B8:N8"/>
    <mergeCell ref="B9:N9"/>
    <mergeCell ref="B10:N10"/>
    <mergeCell ref="B67:I67"/>
    <mergeCell ref="B68:H68"/>
    <mergeCell ref="B69:H69"/>
    <mergeCell ref="B70:H70"/>
    <mergeCell ref="B71:H71"/>
    <mergeCell ref="B72:H72"/>
    <mergeCell ref="B109:O109"/>
    <mergeCell ref="B74:I74"/>
    <mergeCell ref="B75:H75"/>
    <mergeCell ref="B76:I76"/>
    <mergeCell ref="B77:H77"/>
    <mergeCell ref="B78:H78"/>
    <mergeCell ref="B79:H79"/>
    <mergeCell ref="B99:N99"/>
    <mergeCell ref="B100:O100"/>
    <mergeCell ref="B101:O104"/>
    <mergeCell ref="B105:O105"/>
    <mergeCell ref="B106:O108"/>
    <mergeCell ref="B131:O131"/>
    <mergeCell ref="B110:O112"/>
    <mergeCell ref="B113:O113"/>
    <mergeCell ref="B114:O116"/>
    <mergeCell ref="B117:O117"/>
    <mergeCell ref="B118:O119"/>
    <mergeCell ref="B120:O120"/>
    <mergeCell ref="B121:O124"/>
    <mergeCell ref="B125:O125"/>
    <mergeCell ref="B126:O127"/>
    <mergeCell ref="B128:O128"/>
    <mergeCell ref="B129:O130"/>
    <mergeCell ref="B158:O158"/>
    <mergeCell ref="B132:O134"/>
    <mergeCell ref="B135:O135"/>
    <mergeCell ref="B136:O137"/>
    <mergeCell ref="B138:O138"/>
    <mergeCell ref="B139:O141"/>
    <mergeCell ref="B142:O142"/>
    <mergeCell ref="B143:O144"/>
    <mergeCell ref="B145:O145"/>
    <mergeCell ref="B147:O149"/>
    <mergeCell ref="B151:O151"/>
    <mergeCell ref="B153:O157"/>
    <mergeCell ref="B190:O193"/>
    <mergeCell ref="B160:O162"/>
    <mergeCell ref="B163:O163"/>
    <mergeCell ref="B165:O167"/>
    <mergeCell ref="B169:O169"/>
    <mergeCell ref="B171:O173"/>
    <mergeCell ref="B174:O174"/>
    <mergeCell ref="B176:O178"/>
    <mergeCell ref="B179:O179"/>
    <mergeCell ref="B181:O183"/>
    <mergeCell ref="B184:O184"/>
    <mergeCell ref="B186:O188"/>
    <mergeCell ref="B210:N210"/>
    <mergeCell ref="B212:N214"/>
    <mergeCell ref="B194:N194"/>
    <mergeCell ref="B195:O197"/>
    <mergeCell ref="B199:N199"/>
    <mergeCell ref="B201:N202"/>
    <mergeCell ref="B204:N204"/>
    <mergeCell ref="B206:N208"/>
  </mergeCells>
  <conditionalFormatting sqref="C13:C14">
    <cfRule type="cellIs" dxfId="11" priority="1" operator="equal">
      <formula>$P$13</formula>
    </cfRule>
  </conditionalFormatting>
  <conditionalFormatting sqref="C13:C16 C18:C21 C23:C33 C35:C43 C45:C50 C52:C58 C60:C61 C63:C64">
    <cfRule type="cellIs" dxfId="10" priority="2" operator="equal">
      <formula>$Q$13</formula>
    </cfRule>
    <cfRule type="cellIs" dxfId="9" priority="3" operator="equal">
      <formula>$P$13</formula>
    </cfRule>
    <cfRule type="cellIs" dxfId="8" priority="4" operator="equal">
      <formula>$R$13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C13:C64" xr:uid="{23F70FB9-B5DD-48C6-964B-1843D43ED58F}">
      <formula1>$P$13:$R$13</formula1>
    </dataValidation>
  </dataValidations>
  <pageMargins left="0.39370078740157483" right="0.39370078740157483" top="0.23622047244094491" bottom="0.23622047244094491" header="0.31496062992125984" footer="0.31496062992125984"/>
  <pageSetup scale="14" orientation="portrait" horizontalDpi="300" verticalDpi="300" r:id="rId1"/>
  <headerFooter>
    <oddFooter>&amp;L&amp;72Emitido: &amp;D&amp;C&amp;72 Informe Correspondiente al &amp;A&amp;R&amp;72Página &amp;P/&amp;N</oddFooter>
  </headerFooter>
  <rowBreaks count="7" manualBreakCount="7">
    <brk id="80" min="1" max="14" man="1"/>
    <brk id="98" min="1" max="14" man="1"/>
    <brk id="119" min="1" max="14" man="1"/>
    <brk id="137" min="1" max="14" man="1"/>
    <brk id="150" min="1" max="14" man="1"/>
    <brk id="166" min="1" max="14" man="1"/>
    <brk id="198" min="1" max="14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34B5-67AC-4D96-B1A7-8234A92DB1C9}">
  <dimension ref="A1:AJ200"/>
  <sheetViews>
    <sheetView view="pageBreakPreview" topLeftCell="A8" zoomScale="20" zoomScaleNormal="20" zoomScaleSheetLayoutView="20" workbookViewId="0">
      <selection activeCell="M31" sqref="M31"/>
    </sheetView>
  </sheetViews>
  <sheetFormatPr baseColWidth="10" defaultColWidth="11.42578125" defaultRowHeight="15" x14ac:dyDescent="0.25"/>
  <cols>
    <col min="1" max="1" width="13.7109375" bestFit="1" customWidth="1"/>
    <col min="2" max="2" width="80.28515625" customWidth="1"/>
    <col min="3" max="3" width="32" customWidth="1"/>
    <col min="4" max="4" width="44.140625" customWidth="1"/>
    <col min="5" max="5" width="43.140625" customWidth="1"/>
    <col min="6" max="6" width="50.5703125" customWidth="1"/>
    <col min="7" max="7" width="44.42578125" customWidth="1"/>
    <col min="8" max="8" width="45.5703125" customWidth="1"/>
    <col min="9" max="9" width="35.42578125" customWidth="1"/>
    <col min="10" max="10" width="51.5703125" customWidth="1"/>
    <col min="11" max="11" width="55.140625" customWidth="1"/>
    <col min="12" max="12" width="56" customWidth="1"/>
    <col min="13" max="13" width="57.42578125" customWidth="1"/>
    <col min="14" max="14" width="53" customWidth="1"/>
    <col min="15" max="15" width="61.42578125" customWidth="1"/>
    <col min="20" max="20" width="11.42578125" style="2"/>
  </cols>
  <sheetData>
    <row r="1" spans="1:21" ht="15" customHeight="1" x14ac:dyDescent="0.25">
      <c r="L1" s="1"/>
    </row>
    <row r="3" spans="1:21" ht="18.75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ht="18.7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1" ht="245.45" customHeight="1" x14ac:dyDescent="1"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</row>
    <row r="6" spans="1:21" ht="58.5" x14ac:dyDescent="0.25">
      <c r="B6" s="64" t="s"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21" ht="58.5" x14ac:dyDescent="0.25">
      <c r="B7" s="65" t="s">
        <v>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21" ht="58.5" x14ac:dyDescent="0.25">
      <c r="B8" s="64" t="s">
        <v>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21" ht="117" x14ac:dyDescent="0.25">
      <c r="B9" s="66" t="s">
        <v>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21" ht="129.75" hidden="1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21" ht="285.75" customHeight="1" x14ac:dyDescent="0.25">
      <c r="B11" s="5" t="s">
        <v>4</v>
      </c>
      <c r="C11" s="6" t="s">
        <v>5</v>
      </c>
      <c r="D11" s="7" t="s">
        <v>6</v>
      </c>
      <c r="E11" s="8" t="s">
        <v>7</v>
      </c>
      <c r="F11" s="9" t="s">
        <v>8</v>
      </c>
      <c r="G11" s="10" t="s">
        <v>9</v>
      </c>
      <c r="H11" s="10" t="s">
        <v>10</v>
      </c>
      <c r="I11" s="7" t="s">
        <v>11</v>
      </c>
      <c r="J11" s="10" t="s">
        <v>12</v>
      </c>
      <c r="K11" s="10" t="s">
        <v>13</v>
      </c>
      <c r="L11" s="10" t="s">
        <v>14</v>
      </c>
      <c r="M11" s="11" t="s">
        <v>15</v>
      </c>
      <c r="N11" s="12" t="s">
        <v>16</v>
      </c>
      <c r="O11" s="13" t="s">
        <v>17</v>
      </c>
      <c r="T11"/>
      <c r="U11" s="2"/>
    </row>
    <row r="12" spans="1:21" ht="169.5" customHeight="1" x14ac:dyDescent="0.25">
      <c r="B12" s="14" t="s">
        <v>18</v>
      </c>
      <c r="C12" s="14"/>
      <c r="D12" s="15">
        <f>SUM(D13:D16)</f>
        <v>2423</v>
      </c>
      <c r="E12" s="15">
        <f t="shared" ref="E12:N12" si="0">SUM(E13:E16)</f>
        <v>1096</v>
      </c>
      <c r="F12" s="15">
        <f t="shared" si="0"/>
        <v>13</v>
      </c>
      <c r="G12" s="15">
        <f t="shared" si="0"/>
        <v>912</v>
      </c>
      <c r="H12" s="15">
        <f t="shared" si="0"/>
        <v>1753</v>
      </c>
      <c r="I12" s="15">
        <f t="shared" si="0"/>
        <v>117</v>
      </c>
      <c r="J12" s="15">
        <f t="shared" si="0"/>
        <v>2398</v>
      </c>
      <c r="K12" s="15">
        <f>SUM(K13:K16)</f>
        <v>65781</v>
      </c>
      <c r="L12" s="15">
        <f t="shared" si="0"/>
        <v>739</v>
      </c>
      <c r="M12" s="15">
        <f t="shared" si="0"/>
        <v>42641</v>
      </c>
      <c r="N12" s="15">
        <f t="shared" si="0"/>
        <v>0</v>
      </c>
      <c r="O12" s="15">
        <f>SUM(O13:O16)</f>
        <v>108422</v>
      </c>
      <c r="Q12" s="16"/>
      <c r="T12"/>
      <c r="U12" s="2"/>
    </row>
    <row r="13" spans="1:21" ht="57.75" customHeight="1" x14ac:dyDescent="0.25">
      <c r="A13">
        <v>7</v>
      </c>
      <c r="B13" s="17" t="s">
        <v>19</v>
      </c>
      <c r="C13" s="17" t="s">
        <v>20</v>
      </c>
      <c r="D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2013</v>
      </c>
      <c r="E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359</v>
      </c>
      <c r="F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13</v>
      </c>
      <c r="G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640</v>
      </c>
      <c r="H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1108</v>
      </c>
      <c r="I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115</v>
      </c>
      <c r="J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896</v>
      </c>
      <c r="K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58130</v>
      </c>
      <c r="L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708</v>
      </c>
      <c r="M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42130</v>
      </c>
      <c r="N1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13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100260</v>
      </c>
      <c r="P13" s="19" t="s">
        <v>20</v>
      </c>
      <c r="Q13" s="20" t="s">
        <v>21</v>
      </c>
      <c r="R13" s="21" t="s">
        <v>22</v>
      </c>
      <c r="T13"/>
      <c r="U13" s="2"/>
    </row>
    <row r="14" spans="1:21" ht="117" customHeight="1" x14ac:dyDescent="0.25">
      <c r="B14" s="22" t="s">
        <v>23</v>
      </c>
      <c r="C14" s="17" t="s">
        <v>20</v>
      </c>
      <c r="D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</v>
      </c>
      <c r="E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291</v>
      </c>
      <c r="K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620</v>
      </c>
      <c r="L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15</v>
      </c>
      <c r="M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3</v>
      </c>
      <c r="N1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14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623</v>
      </c>
      <c r="P14" s="19"/>
      <c r="Q14" s="20"/>
      <c r="R14" s="21"/>
      <c r="T14"/>
      <c r="U14" s="2"/>
    </row>
    <row r="15" spans="1:21" ht="68.25" customHeight="1" x14ac:dyDescent="0.25">
      <c r="B15" s="17" t="s">
        <v>24</v>
      </c>
      <c r="C15" s="17" t="s">
        <v>20</v>
      </c>
      <c r="D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375</v>
      </c>
      <c r="E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737</v>
      </c>
      <c r="F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272</v>
      </c>
      <c r="H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645</v>
      </c>
      <c r="I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</v>
      </c>
      <c r="J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132</v>
      </c>
      <c r="K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5952</v>
      </c>
      <c r="L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10</v>
      </c>
      <c r="M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500</v>
      </c>
      <c r="N1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15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6452</v>
      </c>
      <c r="T15"/>
      <c r="U15" s="2"/>
    </row>
    <row r="16" spans="1:21" ht="49.5" customHeight="1" x14ac:dyDescent="0.25">
      <c r="B16" s="17" t="s">
        <v>25</v>
      </c>
      <c r="C16" s="17" t="s">
        <v>20</v>
      </c>
      <c r="D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34</v>
      </c>
      <c r="E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</v>
      </c>
      <c r="J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1079</v>
      </c>
      <c r="K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1079</v>
      </c>
      <c r="L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6</v>
      </c>
      <c r="M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8</v>
      </c>
      <c r="N1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16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1087</v>
      </c>
      <c r="T16"/>
      <c r="U16" s="2"/>
    </row>
    <row r="17" spans="2:21" ht="127.5" x14ac:dyDescent="0.25">
      <c r="B17" s="49" t="s">
        <v>26</v>
      </c>
      <c r="C17" s="49"/>
      <c r="D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1080</v>
      </c>
      <c r="E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78</v>
      </c>
      <c r="F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1</v>
      </c>
      <c r="G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10111</v>
      </c>
      <c r="H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5598</v>
      </c>
      <c r="I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83</v>
      </c>
      <c r="J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3097</v>
      </c>
      <c r="K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28660</v>
      </c>
      <c r="L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716</v>
      </c>
      <c r="M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5198</v>
      </c>
      <c r="N17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9923</v>
      </c>
      <c r="O17" s="50">
        <f>SUM(O18+O19+O20+O21)</f>
        <v>43781</v>
      </c>
      <c r="T17"/>
      <c r="U17" s="2"/>
    </row>
    <row r="18" spans="2:21" ht="49.5" customHeight="1" x14ac:dyDescent="0.25">
      <c r="B18" s="17" t="s">
        <v>27</v>
      </c>
      <c r="C18" s="17" t="s">
        <v>20</v>
      </c>
      <c r="D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166</v>
      </c>
      <c r="E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42</v>
      </c>
      <c r="F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1</v>
      </c>
      <c r="G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134</v>
      </c>
      <c r="H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195</v>
      </c>
      <c r="I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</v>
      </c>
      <c r="J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2876</v>
      </c>
      <c r="K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25495</v>
      </c>
      <c r="L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702</v>
      </c>
      <c r="M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5177</v>
      </c>
      <c r="N1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9923</v>
      </c>
      <c r="O18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40595</v>
      </c>
      <c r="T18"/>
      <c r="U18" s="2"/>
    </row>
    <row r="19" spans="2:21" ht="57" customHeight="1" x14ac:dyDescent="0.25">
      <c r="B19" s="17" t="s">
        <v>28</v>
      </c>
      <c r="C19" s="17" t="s">
        <v>21</v>
      </c>
      <c r="D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66</v>
      </c>
      <c r="E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6925</v>
      </c>
      <c r="H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2687</v>
      </c>
      <c r="I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12</v>
      </c>
      <c r="J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135</v>
      </c>
      <c r="K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154</v>
      </c>
      <c r="L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5</v>
      </c>
      <c r="M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9</v>
      </c>
      <c r="N1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19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163</v>
      </c>
      <c r="T19"/>
      <c r="U19" s="2"/>
    </row>
    <row r="20" spans="2:21" ht="49.5" customHeight="1" x14ac:dyDescent="0.25">
      <c r="B20" s="17" t="s">
        <v>29</v>
      </c>
      <c r="C20" s="17" t="s">
        <v>20</v>
      </c>
      <c r="D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582</v>
      </c>
      <c r="E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1526</v>
      </c>
      <c r="H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67</v>
      </c>
      <c r="I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58</v>
      </c>
      <c r="J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12</v>
      </c>
      <c r="K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20</v>
      </c>
      <c r="L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5</v>
      </c>
      <c r="M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5</v>
      </c>
      <c r="N2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20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25</v>
      </c>
      <c r="T20"/>
      <c r="U20" s="2"/>
    </row>
    <row r="21" spans="2:21" ht="49.5" customHeight="1" x14ac:dyDescent="0.25">
      <c r="B21" s="17" t="s">
        <v>30</v>
      </c>
      <c r="C21" s="23" t="s">
        <v>20</v>
      </c>
      <c r="D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266</v>
      </c>
      <c r="E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36</v>
      </c>
      <c r="F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1526</v>
      </c>
      <c r="H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2649</v>
      </c>
      <c r="I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12</v>
      </c>
      <c r="J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74</v>
      </c>
      <c r="K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2991</v>
      </c>
      <c r="L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4</v>
      </c>
      <c r="M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7</v>
      </c>
      <c r="N2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21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2998</v>
      </c>
      <c r="P21">
        <v>1</v>
      </c>
      <c r="T21"/>
      <c r="U21" s="2"/>
    </row>
    <row r="22" spans="2:21" ht="118.5" customHeight="1" x14ac:dyDescent="0.25">
      <c r="B22" s="49" t="s">
        <v>31</v>
      </c>
      <c r="C22" s="49"/>
      <c r="D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2952</v>
      </c>
      <c r="E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8694</v>
      </c>
      <c r="F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18</v>
      </c>
      <c r="G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17303</v>
      </c>
      <c r="H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16418</v>
      </c>
      <c r="I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107</v>
      </c>
      <c r="J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157429</v>
      </c>
      <c r="K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347804</v>
      </c>
      <c r="L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67979</v>
      </c>
      <c r="M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190494</v>
      </c>
      <c r="N2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71287</v>
      </c>
      <c r="O22" s="50">
        <f>SUM(O23+O24+O25+O26+O27+O28+O29+O30+O31+O32+O33)</f>
        <v>609585</v>
      </c>
      <c r="T22"/>
      <c r="U22" s="2"/>
    </row>
    <row r="23" spans="2:21" ht="49.5" customHeight="1" x14ac:dyDescent="0.25">
      <c r="B23" s="17" t="s">
        <v>32</v>
      </c>
      <c r="C23" s="17" t="s">
        <v>20</v>
      </c>
      <c r="D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232</v>
      </c>
      <c r="E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34</v>
      </c>
      <c r="F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16</v>
      </c>
      <c r="G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359</v>
      </c>
      <c r="H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592</v>
      </c>
      <c r="I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2</v>
      </c>
      <c r="J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148</v>
      </c>
      <c r="K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4223</v>
      </c>
      <c r="L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16</v>
      </c>
      <c r="M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218</v>
      </c>
      <c r="N2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71287</v>
      </c>
      <c r="O23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75728</v>
      </c>
      <c r="T23"/>
      <c r="U23" s="2"/>
    </row>
    <row r="24" spans="2:21" ht="49.5" customHeight="1" x14ac:dyDescent="0.25">
      <c r="B24" s="17" t="s">
        <v>33</v>
      </c>
      <c r="C24" s="17" t="s">
        <v>20</v>
      </c>
      <c r="D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14</v>
      </c>
      <c r="E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67496</v>
      </c>
      <c r="K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67496</v>
      </c>
      <c r="L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0</v>
      </c>
      <c r="M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0</v>
      </c>
      <c r="N2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24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67496</v>
      </c>
      <c r="T24"/>
      <c r="U24" s="2"/>
    </row>
    <row r="25" spans="2:21" ht="49.5" customHeight="1" x14ac:dyDescent="0.25">
      <c r="B25" s="17" t="s">
        <v>34</v>
      </c>
      <c r="C25" s="17" t="s">
        <v>20</v>
      </c>
      <c r="D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250</v>
      </c>
      <c r="E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2407</v>
      </c>
      <c r="F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2</v>
      </c>
      <c r="G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4710</v>
      </c>
      <c r="H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4721</v>
      </c>
      <c r="I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18</v>
      </c>
      <c r="J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2252</v>
      </c>
      <c r="K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155410</v>
      </c>
      <c r="L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1277</v>
      </c>
      <c r="M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85801</v>
      </c>
      <c r="N2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25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241211</v>
      </c>
      <c r="T25"/>
      <c r="U25" s="2"/>
    </row>
    <row r="26" spans="2:21" ht="49.5" customHeight="1" x14ac:dyDescent="0.25">
      <c r="B26" s="17" t="s">
        <v>35</v>
      </c>
      <c r="C26" s="17" t="s">
        <v>21</v>
      </c>
      <c r="D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10</v>
      </c>
      <c r="E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155</v>
      </c>
      <c r="H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155</v>
      </c>
      <c r="I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14</v>
      </c>
      <c r="K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553</v>
      </c>
      <c r="L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0</v>
      </c>
      <c r="M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0</v>
      </c>
      <c r="N2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26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553</v>
      </c>
      <c r="T26"/>
      <c r="U26" s="2"/>
    </row>
    <row r="27" spans="2:21" ht="49.5" customHeight="1" x14ac:dyDescent="0.25">
      <c r="B27" s="17" t="s">
        <v>36</v>
      </c>
      <c r="C27" s="17" t="s">
        <v>20</v>
      </c>
      <c r="D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326</v>
      </c>
      <c r="E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3009</v>
      </c>
      <c r="H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810</v>
      </c>
      <c r="I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4</v>
      </c>
      <c r="J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4196</v>
      </c>
      <c r="K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13550</v>
      </c>
      <c r="L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4315</v>
      </c>
      <c r="M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31510</v>
      </c>
      <c r="N2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27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45060</v>
      </c>
      <c r="T27"/>
      <c r="U27" s="2"/>
    </row>
    <row r="28" spans="2:21" ht="49.5" customHeight="1" x14ac:dyDescent="0.25">
      <c r="B28" s="17" t="s">
        <v>37</v>
      </c>
      <c r="C28" s="17" t="s">
        <v>21</v>
      </c>
      <c r="D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1468</v>
      </c>
      <c r="E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5593</v>
      </c>
      <c r="F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5965</v>
      </c>
      <c r="H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8330</v>
      </c>
      <c r="I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81</v>
      </c>
      <c r="J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40569</v>
      </c>
      <c r="K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45122</v>
      </c>
      <c r="L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40489</v>
      </c>
      <c r="M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44198</v>
      </c>
      <c r="N2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28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89320</v>
      </c>
      <c r="T28"/>
      <c r="U28" s="2"/>
    </row>
    <row r="29" spans="2:21" ht="49.5" customHeight="1" x14ac:dyDescent="0.25">
      <c r="B29" s="17" t="s">
        <v>38</v>
      </c>
      <c r="C29" s="17" t="s">
        <v>20</v>
      </c>
      <c r="D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208</v>
      </c>
      <c r="E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339</v>
      </c>
      <c r="F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830</v>
      </c>
      <c r="H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1131</v>
      </c>
      <c r="I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18408</v>
      </c>
      <c r="K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20526</v>
      </c>
      <c r="L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19260</v>
      </c>
      <c r="M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22253</v>
      </c>
      <c r="N2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29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42779</v>
      </c>
      <c r="T29"/>
      <c r="U29" s="2"/>
    </row>
    <row r="30" spans="2:21" ht="49.5" customHeight="1" x14ac:dyDescent="0.25">
      <c r="B30" s="17" t="s">
        <v>39</v>
      </c>
      <c r="C30" s="17" t="s">
        <v>20</v>
      </c>
      <c r="D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173</v>
      </c>
      <c r="E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1031</v>
      </c>
      <c r="H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2</v>
      </c>
      <c r="J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23281</v>
      </c>
      <c r="K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30772</v>
      </c>
      <c r="L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1459</v>
      </c>
      <c r="M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2276</v>
      </c>
      <c r="N3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0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33048</v>
      </c>
      <c r="T30"/>
      <c r="U30" s="2"/>
    </row>
    <row r="31" spans="2:21" ht="49.5" customHeight="1" x14ac:dyDescent="0.25">
      <c r="B31" s="17" t="s">
        <v>40</v>
      </c>
      <c r="C31" s="17" t="s">
        <v>22</v>
      </c>
      <c r="D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17</v>
      </c>
      <c r="E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339</v>
      </c>
      <c r="H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339</v>
      </c>
      <c r="I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3</v>
      </c>
      <c r="K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4</v>
      </c>
      <c r="L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0</v>
      </c>
      <c r="M31" s="51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0</v>
      </c>
      <c r="N3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1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4</v>
      </c>
      <c r="T31"/>
      <c r="U31" s="2"/>
    </row>
    <row r="32" spans="2:21" ht="49.5" customHeight="1" x14ac:dyDescent="0.25">
      <c r="B32" s="17" t="s">
        <v>41</v>
      </c>
      <c r="C32" s="17" t="s">
        <v>20</v>
      </c>
      <c r="D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132</v>
      </c>
      <c r="E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791</v>
      </c>
      <c r="H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798</v>
      </c>
      <c r="K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3350</v>
      </c>
      <c r="L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791</v>
      </c>
      <c r="M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3314</v>
      </c>
      <c r="N3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2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6664</v>
      </c>
      <c r="T32"/>
      <c r="U32" s="2"/>
    </row>
    <row r="33" spans="2:21" ht="49.5" customHeight="1" x14ac:dyDescent="0.25">
      <c r="B33" s="17" t="s">
        <v>42</v>
      </c>
      <c r="C33" s="17" t="s">
        <v>21</v>
      </c>
      <c r="D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122</v>
      </c>
      <c r="E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321</v>
      </c>
      <c r="F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114</v>
      </c>
      <c r="H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340</v>
      </c>
      <c r="I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264</v>
      </c>
      <c r="K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6798</v>
      </c>
      <c r="L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372</v>
      </c>
      <c r="M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924</v>
      </c>
      <c r="N3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3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7722</v>
      </c>
      <c r="T33"/>
      <c r="U33" s="2"/>
    </row>
    <row r="34" spans="2:21" ht="127.5" x14ac:dyDescent="0.25">
      <c r="B34" s="49" t="s">
        <v>43</v>
      </c>
      <c r="C34" s="52"/>
      <c r="D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2185</v>
      </c>
      <c r="E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2668</v>
      </c>
      <c r="F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8649</v>
      </c>
      <c r="H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9516</v>
      </c>
      <c r="I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16</v>
      </c>
      <c r="J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671</v>
      </c>
      <c r="K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1832</v>
      </c>
      <c r="L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1868</v>
      </c>
      <c r="M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4270</v>
      </c>
      <c r="N3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4" s="50">
        <f>SUM(O35+O36+O37+O38+O39+O40+O42+O43)</f>
        <v>6101</v>
      </c>
      <c r="T34"/>
      <c r="U34" s="2"/>
    </row>
    <row r="35" spans="2:21" ht="49.5" customHeight="1" x14ac:dyDescent="0.25">
      <c r="B35" s="17" t="s">
        <v>44</v>
      </c>
      <c r="C35" s="17" t="s">
        <v>20</v>
      </c>
      <c r="D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78</v>
      </c>
      <c r="E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2153</v>
      </c>
      <c r="F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2186</v>
      </c>
      <c r="H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2173</v>
      </c>
      <c r="I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0</v>
      </c>
      <c r="K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0</v>
      </c>
      <c r="L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204</v>
      </c>
      <c r="M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409</v>
      </c>
      <c r="N3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5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409</v>
      </c>
      <c r="T35"/>
      <c r="U35" s="2"/>
    </row>
    <row r="36" spans="2:21" ht="49.5" customHeight="1" x14ac:dyDescent="0.25">
      <c r="B36" s="17" t="s">
        <v>45</v>
      </c>
      <c r="C36" s="17" t="s">
        <v>20</v>
      </c>
      <c r="D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382</v>
      </c>
      <c r="E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</v>
      </c>
      <c r="K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28</v>
      </c>
      <c r="L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136</v>
      </c>
      <c r="M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746</v>
      </c>
      <c r="N3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6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774</v>
      </c>
      <c r="T36"/>
      <c r="U36" s="2"/>
    </row>
    <row r="37" spans="2:21" ht="49.5" customHeight="1" x14ac:dyDescent="0.25">
      <c r="B37" s="17" t="s">
        <v>46</v>
      </c>
      <c r="C37" s="17" t="s">
        <v>21</v>
      </c>
      <c r="D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967</v>
      </c>
      <c r="E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134</v>
      </c>
      <c r="F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1554</v>
      </c>
      <c r="H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1308</v>
      </c>
      <c r="I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3</v>
      </c>
      <c r="J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14</v>
      </c>
      <c r="K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114</v>
      </c>
      <c r="L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13</v>
      </c>
      <c r="M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281</v>
      </c>
      <c r="N3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7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395</v>
      </c>
      <c r="T37"/>
      <c r="U37" s="2"/>
    </row>
    <row r="38" spans="2:21" ht="49.5" customHeight="1" x14ac:dyDescent="0.25">
      <c r="B38" s="17" t="s">
        <v>47</v>
      </c>
      <c r="C38" s="17" t="s">
        <v>20</v>
      </c>
      <c r="D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229</v>
      </c>
      <c r="E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380</v>
      </c>
      <c r="F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4909</v>
      </c>
      <c r="H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247</v>
      </c>
      <c r="I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3</v>
      </c>
      <c r="K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32</v>
      </c>
      <c r="L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8</v>
      </c>
      <c r="M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225</v>
      </c>
      <c r="N3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8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257</v>
      </c>
      <c r="T38"/>
      <c r="U38" s="2"/>
    </row>
    <row r="39" spans="2:21" ht="49.5" customHeight="1" x14ac:dyDescent="0.25">
      <c r="B39" s="17" t="s">
        <v>48</v>
      </c>
      <c r="C39" s="17" t="s">
        <v>21</v>
      </c>
      <c r="D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78</v>
      </c>
      <c r="E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1</v>
      </c>
      <c r="F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5788</v>
      </c>
      <c r="I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</v>
      </c>
      <c r="J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10</v>
      </c>
      <c r="K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194</v>
      </c>
      <c r="L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6</v>
      </c>
      <c r="M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285</v>
      </c>
      <c r="N3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39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479</v>
      </c>
      <c r="T39"/>
      <c r="U39" s="2"/>
    </row>
    <row r="40" spans="2:21" ht="49.5" customHeight="1" x14ac:dyDescent="0.25">
      <c r="B40" s="17" t="s">
        <v>49</v>
      </c>
      <c r="C40" s="17" t="s">
        <v>20</v>
      </c>
      <c r="D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101</v>
      </c>
      <c r="E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10</v>
      </c>
      <c r="J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637</v>
      </c>
      <c r="K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1445</v>
      </c>
      <c r="L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1494</v>
      </c>
      <c r="M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2040</v>
      </c>
      <c r="N4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40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3485</v>
      </c>
      <c r="T40"/>
      <c r="U40" s="2"/>
    </row>
    <row r="41" spans="2:21" ht="53.25" customHeight="1" x14ac:dyDescent="0.25">
      <c r="B41" s="17" t="s">
        <v>50</v>
      </c>
      <c r="C41" s="17" t="s">
        <v>21</v>
      </c>
      <c r="D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7</v>
      </c>
      <c r="E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</v>
      </c>
      <c r="K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</v>
      </c>
      <c r="L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0</v>
      </c>
      <c r="M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0</v>
      </c>
      <c r="N4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41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1</v>
      </c>
      <c r="T41"/>
      <c r="U41" s="2"/>
    </row>
    <row r="42" spans="2:21" ht="49.5" customHeight="1" x14ac:dyDescent="0.25">
      <c r="B42" s="17" t="s">
        <v>51</v>
      </c>
      <c r="C42" s="17" t="s">
        <v>21</v>
      </c>
      <c r="D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109</v>
      </c>
      <c r="E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2</v>
      </c>
      <c r="J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4</v>
      </c>
      <c r="K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18</v>
      </c>
      <c r="L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7</v>
      </c>
      <c r="M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284</v>
      </c>
      <c r="N4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42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302</v>
      </c>
      <c r="T42"/>
      <c r="U42" s="2"/>
    </row>
    <row r="43" spans="2:21" ht="103.5" customHeight="1" x14ac:dyDescent="0.25">
      <c r="B43" s="22" t="s">
        <v>52</v>
      </c>
      <c r="C43" s="17" t="s">
        <v>21</v>
      </c>
      <c r="D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234</v>
      </c>
      <c r="E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0</v>
      </c>
      <c r="K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0</v>
      </c>
      <c r="L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0</v>
      </c>
      <c r="M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0</v>
      </c>
      <c r="N4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43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0</v>
      </c>
      <c r="T43"/>
      <c r="U43" s="2"/>
    </row>
    <row r="44" spans="2:21" ht="127.5" x14ac:dyDescent="0.25">
      <c r="B44" s="49" t="s">
        <v>53</v>
      </c>
      <c r="C44" s="49"/>
      <c r="D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1310</v>
      </c>
      <c r="E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815</v>
      </c>
      <c r="F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12</v>
      </c>
      <c r="G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2807</v>
      </c>
      <c r="H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1068</v>
      </c>
      <c r="I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293</v>
      </c>
      <c r="J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30992</v>
      </c>
      <c r="K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37646</v>
      </c>
      <c r="L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33</v>
      </c>
      <c r="M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179</v>
      </c>
      <c r="N44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333461</v>
      </c>
      <c r="O44" s="50">
        <f>SUM(O45+O46+O47+O48+O49+O50)</f>
        <v>371286</v>
      </c>
      <c r="T44"/>
      <c r="U44" s="2"/>
    </row>
    <row r="45" spans="2:21" ht="53.25" customHeight="1" x14ac:dyDescent="0.25">
      <c r="B45" s="17" t="s">
        <v>54</v>
      </c>
      <c r="C45" s="17" t="s">
        <v>20</v>
      </c>
      <c r="D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655</v>
      </c>
      <c r="E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115</v>
      </c>
      <c r="F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7</v>
      </c>
      <c r="G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431</v>
      </c>
      <c r="H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286</v>
      </c>
      <c r="I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96</v>
      </c>
      <c r="J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24548</v>
      </c>
      <c r="K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24579</v>
      </c>
      <c r="L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2</v>
      </c>
      <c r="M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7</v>
      </c>
      <c r="N4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333461</v>
      </c>
      <c r="O45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358047</v>
      </c>
      <c r="T45"/>
      <c r="U45" s="2"/>
    </row>
    <row r="46" spans="2:21" ht="60.75" customHeight="1" x14ac:dyDescent="0.25">
      <c r="B46" s="17" t="s">
        <v>55</v>
      </c>
      <c r="C46" s="17" t="s">
        <v>21</v>
      </c>
      <c r="D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60</v>
      </c>
      <c r="E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171</v>
      </c>
      <c r="F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218</v>
      </c>
      <c r="H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162</v>
      </c>
      <c r="I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</v>
      </c>
      <c r="J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50</v>
      </c>
      <c r="K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1552</v>
      </c>
      <c r="L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0</v>
      </c>
      <c r="M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0</v>
      </c>
      <c r="N4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46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1552</v>
      </c>
      <c r="T46"/>
      <c r="U46" s="2"/>
    </row>
    <row r="47" spans="2:21" ht="49.5" customHeight="1" x14ac:dyDescent="0.25">
      <c r="B47" s="17" t="s">
        <v>56</v>
      </c>
      <c r="C47" s="17" t="s">
        <v>20</v>
      </c>
      <c r="D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291</v>
      </c>
      <c r="E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340</v>
      </c>
      <c r="F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1391</v>
      </c>
      <c r="H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41</v>
      </c>
      <c r="I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9</v>
      </c>
      <c r="J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67</v>
      </c>
      <c r="K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414</v>
      </c>
      <c r="L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18</v>
      </c>
      <c r="M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</v>
      </c>
      <c r="N4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47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416</v>
      </c>
      <c r="T47"/>
      <c r="U47" s="2"/>
    </row>
    <row r="48" spans="2:21" ht="49.5" customHeight="1" x14ac:dyDescent="0.25">
      <c r="B48" s="17" t="s">
        <v>57</v>
      </c>
      <c r="C48" s="17" t="s">
        <v>20</v>
      </c>
      <c r="D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20</v>
      </c>
      <c r="E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2</v>
      </c>
      <c r="J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6206</v>
      </c>
      <c r="K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6206</v>
      </c>
      <c r="L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</v>
      </c>
      <c r="M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</v>
      </c>
      <c r="N4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48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6207</v>
      </c>
      <c r="T48"/>
      <c r="U48" s="2"/>
    </row>
    <row r="49" spans="2:21" ht="49.5" customHeight="1" x14ac:dyDescent="0.25">
      <c r="B49" s="17" t="s">
        <v>58</v>
      </c>
      <c r="C49" s="17" t="s">
        <v>21</v>
      </c>
      <c r="D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55</v>
      </c>
      <c r="E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1</v>
      </c>
      <c r="F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1</v>
      </c>
      <c r="G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96</v>
      </c>
      <c r="H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</v>
      </c>
      <c r="I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2</v>
      </c>
      <c r="J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101</v>
      </c>
      <c r="K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4665</v>
      </c>
      <c r="L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</v>
      </c>
      <c r="M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</v>
      </c>
      <c r="N49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49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4666</v>
      </c>
      <c r="T49"/>
      <c r="U49" s="2"/>
    </row>
    <row r="50" spans="2:21" ht="49.5" customHeight="1" x14ac:dyDescent="0.25">
      <c r="B50" s="17" t="s">
        <v>59</v>
      </c>
      <c r="C50" s="17" t="s">
        <v>21</v>
      </c>
      <c r="D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229</v>
      </c>
      <c r="E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188</v>
      </c>
      <c r="F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4</v>
      </c>
      <c r="G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671</v>
      </c>
      <c r="H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578</v>
      </c>
      <c r="I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183</v>
      </c>
      <c r="J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20</v>
      </c>
      <c r="K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230</v>
      </c>
      <c r="L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11</v>
      </c>
      <c r="M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168</v>
      </c>
      <c r="N5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50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398</v>
      </c>
      <c r="T50"/>
      <c r="U50" s="2"/>
    </row>
    <row r="51" spans="2:21" ht="114.75" customHeight="1" x14ac:dyDescent="0.25">
      <c r="B51" s="49" t="s">
        <v>60</v>
      </c>
      <c r="C51" s="49"/>
      <c r="D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1230</v>
      </c>
      <c r="E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284</v>
      </c>
      <c r="F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1</v>
      </c>
      <c r="G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4312</v>
      </c>
      <c r="H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4643</v>
      </c>
      <c r="I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32</v>
      </c>
      <c r="J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10863</v>
      </c>
      <c r="K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29554</v>
      </c>
      <c r="L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1609</v>
      </c>
      <c r="M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18724</v>
      </c>
      <c r="N51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16087</v>
      </c>
      <c r="O51" s="50">
        <f>SUM(O52+O53+O54+O55+O56+O57+O58)</f>
        <v>64365</v>
      </c>
      <c r="T51"/>
      <c r="U51" s="2"/>
    </row>
    <row r="52" spans="2:21" ht="49.5" customHeight="1" x14ac:dyDescent="0.25">
      <c r="B52" s="17" t="s">
        <v>61</v>
      </c>
      <c r="C52" s="17" t="s">
        <v>20</v>
      </c>
      <c r="D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253</v>
      </c>
      <c r="E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2</v>
      </c>
      <c r="F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526</v>
      </c>
      <c r="H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540</v>
      </c>
      <c r="I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15</v>
      </c>
      <c r="J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46</v>
      </c>
      <c r="K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303</v>
      </c>
      <c r="L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170</v>
      </c>
      <c r="M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3564</v>
      </c>
      <c r="N52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52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</f>
        <v>3867</v>
      </c>
      <c r="T52"/>
      <c r="U52" s="2"/>
    </row>
    <row r="53" spans="2:21" ht="49.5" customHeight="1" x14ac:dyDescent="0.25">
      <c r="B53" s="17" t="s">
        <v>62</v>
      </c>
      <c r="C53" s="17" t="s">
        <v>20</v>
      </c>
      <c r="D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235</v>
      </c>
      <c r="E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2</v>
      </c>
      <c r="F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787</v>
      </c>
      <c r="H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788</v>
      </c>
      <c r="I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106</v>
      </c>
      <c r="K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4102</v>
      </c>
      <c r="L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26</v>
      </c>
      <c r="M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924</v>
      </c>
      <c r="N5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53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</f>
        <v>5026</v>
      </c>
      <c r="T53"/>
    </row>
    <row r="54" spans="2:21" ht="57" customHeight="1" x14ac:dyDescent="0.25">
      <c r="B54" s="17" t="s">
        <v>63</v>
      </c>
      <c r="C54" s="17" t="s">
        <v>20</v>
      </c>
      <c r="D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254</v>
      </c>
      <c r="E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502</v>
      </c>
      <c r="H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502</v>
      </c>
      <c r="I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119</v>
      </c>
      <c r="K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7090</v>
      </c>
      <c r="L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116</v>
      </c>
      <c r="M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10555</v>
      </c>
      <c r="N5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54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</f>
        <v>17645</v>
      </c>
      <c r="Q54" t="s">
        <v>64</v>
      </c>
      <c r="R54" s="25">
        <f>+D65</f>
        <v>11825</v>
      </c>
      <c r="T54"/>
    </row>
    <row r="55" spans="2:21" ht="64.5" customHeight="1" x14ac:dyDescent="0.25">
      <c r="B55" s="17" t="s">
        <v>65</v>
      </c>
      <c r="C55" s="17" t="s">
        <v>20</v>
      </c>
      <c r="D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38</v>
      </c>
      <c r="E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46</v>
      </c>
      <c r="F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1004</v>
      </c>
      <c r="H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1044</v>
      </c>
      <c r="I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14</v>
      </c>
      <c r="J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3751</v>
      </c>
      <c r="K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9606</v>
      </c>
      <c r="L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0</v>
      </c>
      <c r="M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0</v>
      </c>
      <c r="N55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16087</v>
      </c>
      <c r="O55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</f>
        <v>25693</v>
      </c>
      <c r="Q55" t="s">
        <v>66</v>
      </c>
      <c r="R55" s="25">
        <f>+E65+G65+H65</f>
        <v>98584</v>
      </c>
      <c r="T55"/>
    </row>
    <row r="56" spans="2:21" ht="49.5" customHeight="1" x14ac:dyDescent="0.25">
      <c r="B56" s="17" t="s">
        <v>67</v>
      </c>
      <c r="C56" s="17" t="s">
        <v>20</v>
      </c>
      <c r="D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32</v>
      </c>
      <c r="E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1</v>
      </c>
      <c r="J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5861</v>
      </c>
      <c r="K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5780</v>
      </c>
      <c r="L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0</v>
      </c>
      <c r="M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0</v>
      </c>
      <c r="N56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56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</f>
        <v>5780</v>
      </c>
      <c r="Q56" t="s">
        <v>68</v>
      </c>
      <c r="R56" s="25">
        <f>+I65</f>
        <v>650</v>
      </c>
      <c r="T56"/>
    </row>
    <row r="57" spans="2:21" ht="49.5" customHeight="1" x14ac:dyDescent="0.25">
      <c r="B57" s="17" t="s">
        <v>69</v>
      </c>
      <c r="C57" s="17" t="s">
        <v>20</v>
      </c>
      <c r="D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389</v>
      </c>
      <c r="E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234</v>
      </c>
      <c r="F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1</v>
      </c>
      <c r="G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1333</v>
      </c>
      <c r="H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1591</v>
      </c>
      <c r="I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2</v>
      </c>
      <c r="J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926</v>
      </c>
      <c r="K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1253</v>
      </c>
      <c r="L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1249</v>
      </c>
      <c r="M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1553</v>
      </c>
      <c r="N57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57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</f>
        <v>2806</v>
      </c>
      <c r="Q57" t="s">
        <v>70</v>
      </c>
      <c r="R57" s="25">
        <f>+J65+L65</f>
        <v>278961</v>
      </c>
      <c r="T57"/>
    </row>
    <row r="58" spans="2:21" ht="49.5" customHeight="1" x14ac:dyDescent="0.25">
      <c r="B58" s="26" t="s">
        <v>71</v>
      </c>
      <c r="C58" s="26" t="s">
        <v>20</v>
      </c>
      <c r="D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29</v>
      </c>
      <c r="E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160</v>
      </c>
      <c r="H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178</v>
      </c>
      <c r="I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54</v>
      </c>
      <c r="K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1420</v>
      </c>
      <c r="L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48</v>
      </c>
      <c r="M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2128</v>
      </c>
      <c r="N58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58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</f>
        <v>3548</v>
      </c>
      <c r="P58" s="27"/>
      <c r="Q58" s="27"/>
      <c r="R58" s="27"/>
      <c r="T58"/>
    </row>
    <row r="59" spans="2:21" ht="127.5" x14ac:dyDescent="0.25">
      <c r="B59" s="49" t="s">
        <v>72</v>
      </c>
      <c r="C59" s="49"/>
      <c r="D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231</v>
      </c>
      <c r="E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79</v>
      </c>
      <c r="F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852</v>
      </c>
      <c r="H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928</v>
      </c>
      <c r="I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20</v>
      </c>
      <c r="K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44</v>
      </c>
      <c r="L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28</v>
      </c>
      <c r="M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162</v>
      </c>
      <c r="N59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59" s="50">
        <f>SUM(O60+O61)</f>
        <v>206</v>
      </c>
      <c r="T59"/>
    </row>
    <row r="60" spans="2:21" ht="49.5" customHeight="1" x14ac:dyDescent="0.25">
      <c r="B60" s="17" t="s">
        <v>73</v>
      </c>
      <c r="C60" s="17" t="s">
        <v>20</v>
      </c>
      <c r="D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108</v>
      </c>
      <c r="E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79</v>
      </c>
      <c r="F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646</v>
      </c>
      <c r="H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834</v>
      </c>
      <c r="I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0</v>
      </c>
      <c r="K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0</v>
      </c>
      <c r="L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5</v>
      </c>
      <c r="M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5</v>
      </c>
      <c r="N60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60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</f>
        <v>5</v>
      </c>
      <c r="T60"/>
    </row>
    <row r="61" spans="2:21" ht="49.5" customHeight="1" x14ac:dyDescent="0.25">
      <c r="B61" s="17" t="s">
        <v>74</v>
      </c>
      <c r="C61" s="28" t="s">
        <v>21</v>
      </c>
      <c r="D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123</v>
      </c>
      <c r="E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206</v>
      </c>
      <c r="H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94</v>
      </c>
      <c r="I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20</v>
      </c>
      <c r="K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44</v>
      </c>
      <c r="L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23</v>
      </c>
      <c r="M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157</v>
      </c>
      <c r="N61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61" s="18">
        <f>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</f>
        <v>201</v>
      </c>
      <c r="T61"/>
    </row>
    <row r="62" spans="2:21" ht="112.5" customHeight="1" x14ac:dyDescent="0.25">
      <c r="B62" s="49" t="s">
        <v>75</v>
      </c>
      <c r="C62" s="49"/>
      <c r="D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414</v>
      </c>
      <c r="E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2</v>
      </c>
      <c r="J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26</v>
      </c>
      <c r="K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83</v>
      </c>
      <c r="L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493</v>
      </c>
      <c r="M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2793</v>
      </c>
      <c r="N62" s="50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62" s="50">
        <f>SUM(O63+O64)</f>
        <v>2876</v>
      </c>
      <c r="T62"/>
    </row>
    <row r="63" spans="2:21" ht="49.5" customHeight="1" x14ac:dyDescent="0.25">
      <c r="B63" s="17" t="s">
        <v>76</v>
      </c>
      <c r="C63" s="17" t="s">
        <v>20</v>
      </c>
      <c r="D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236</v>
      </c>
      <c r="E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0</v>
      </c>
      <c r="J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24</v>
      </c>
      <c r="K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74</v>
      </c>
      <c r="L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427</v>
      </c>
      <c r="M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1917</v>
      </c>
      <c r="N63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63" s="18">
        <f>SUM(Tabla334567810111214131516181920212322242627252829303132333536373839404142434445464748495051525354555657585960616263646566676869707172737475767778798182838485868788899091929394959698991001011021031041051061081091101111131121141151161171181201211221231290[[#This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1991</v>
      </c>
      <c r="T63"/>
    </row>
    <row r="64" spans="2:21" ht="49.5" customHeight="1" x14ac:dyDescent="0.25">
      <c r="B64" s="17" t="s">
        <v>77</v>
      </c>
      <c r="C64" s="17" t="s">
        <v>20</v>
      </c>
      <c r="D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Preventivos]]+[1]!Tabla334567810111214131516181920212322242627252829303132333536373839404142434445464748495051525354555657585960616263646566676869707172737475767778798182838485868788899091929394959698991001011021031041051061081091101111131121141151161171181201211221231179[[#This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Preventivos]]+[1]!Tabla334567810111214131516181920212322242627252829303132333536373839404142434445464748495051525354555657585960616263646566676869707172737475767778798182838485868788899091929394959698991001011021031041051061081091101111131121141151161171181201211221231286[[#This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Preventivos]]+[1]!Tabla334567810111214131516181920212322242627252829303132333536373839404142434445464748495051525354555657585960616263646566676869707172737475767778798182838485868788899091929394959698991001011021031041051061081091101111131121141151161171181201211221231208[[#This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Preventivos]]+[1]!Tabla334567810111214131516181920212322242627252829303132333536373839404142434445464748495051525354555657585960616263646566676869707172737475767778798182838485868788899091929394959698991001011021031041051061081091101111131121141151161171181201211221231216[[#This Row],[Patrullajes Preventivos]])</f>
        <v>178</v>
      </c>
      <c r="E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Depuradas]])</f>
        <v>0</v>
      </c>
      <c r="F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Row],[Motocicletas Retenidas]])</f>
        <v>0</v>
      </c>
      <c r="G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Depurados]]+[1]!Tabla334567810111214131516181920212322242627252829303132333536373839404142434445464748495051525354555657585960616263646566676869707172737475767778798182838485868788899091929394959698991001011021031041051061081091101111131121141151161171181201211221231171[[#This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Depurados]]+[1]!Tabla334567810111214131516181920212322242627252829303132333536373839404142434445464748495051525354555657585960616263646566676869707172737475767778798182838485868788899091929394959698991001011021031041051061081091101111131121141151161171181201211221231179[[#This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Depurados]]+[1]!Tabla334567810111214131516181920212322242627252829303132333536373839404142434445464748495051525354555657585960616263646566676869707172737475767778798182838485868788899091929394959698991001011021031041051061081091101111131121141151161171181201211221231286[[#This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Depurados]]+[1]!Tabla334567810111214131516181920212322242627252829303132333536373839404142434445464748495051525354555657585960616263646566676869707172737475767778798182838485868788899091929394959698991001011021031041051061081091101111131121141151161171181201211221231200[[#This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Depurados]]+[1]!Tabla334567810111214131516181920212322242627252829303132333536373839404142434445464748495051525354555657585960616263646566676869707172737475767778798182838485868788899091929394959698991001011021031041051061081091101111131121141151161171181201211221231208[[#This Row],[Vehículos Depurados]]+[1]!Tabla334567810111214131516181920212322242627252829303132333536373839404142434445464748495051525354555657585960616263646566676869707172737475767778798182838485868788899091929394959698991001011021031041051061081091101111131121141151161171181201211221231216[[#This Row],[Vehículos Depurados]])</f>
        <v>0</v>
      </c>
      <c r="H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Depuradas]]+[1]!Tabla334567810111214131516181920212322242627252829303132333536373839404142434445464748495051525354555657585960616263646566676869707172737475767778798182838485868788899091929394959698991001011021031041051061081091101111131121141151161171181201211221231216[[#This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Depuradas]])</f>
        <v>0</v>
      </c>
      <c r="I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Detenidas]]+[1]!Tabla334567810111214131516181920212322242627252829303132333536373839404142434445464748495051525354555657585960616263646566676869707172737475767778798182838485868788899091929394959698991001011021031041051061081091101111131121141151161171181201211221231179[[#This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Detenidas]]+[1]!Tabla334567810111214131516181920212322242627252829303132333536373839404142434445464748495051525354555657585960616263646566676869707172737475767778798182838485868788899091929394959698991001011021031041051061081091101111131121141151161171181201211221231286[[#This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Detenidas]]+[1]!Tabla334567810111214131516181920212322242627252829303132333536373839404142434445464748495051525354555657585960616263646566676869707172737475767778798182838485868788899091929394959698991001011021031041051061081091101111131121141151161171181201211221231208[[#This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Detenidas]]+[1]!Tabla334567810111214131516181920212322242627252829303132333536373839404142434445464748495051525354555657585960616263646566676869707172737475767778798182838485868788899091929394959698991001011021031041051061081091101111131121141151161171181201211221231216[[#This Row],[Personas Detenidas]])</f>
        <v>2</v>
      </c>
      <c r="J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Extranjeros]]+[1]!Tabla334567810111214131516181920212322242627252829303132333536373839404142434445464748495051525354555657585960616263646566676869707172737475767778798182838485868788899091929394959698991001011021031041051061081091101111131121141151161171181201211221231216[[#This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Extranjeros]])</f>
        <v>2</v>
      </c>
      <c r="K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Row],[Extranjeros Beneficiados en Asistencias]])</f>
        <v>9</v>
      </c>
      <c r="L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Dominicanos]]+[1]!Tabla334567810111214131516181920212322242627252829303132333536373839404142434445464748495051525354555657585960616263646566676869707172737475767778798182838485868788899091929394959698991001011021031041051061081091101111131121141151161171181201211221231171[[#This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Dominicanos]]+[1]!Tabla334567810111214131516181920212322242627252829303132333536373839404142434445464748495051525354555657585960616263646566676869707172737475767778798182838485868788899091929394959698991001011021031041051061081091101111131121141151161171181201211221231179[[#This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Dominicanos]]+[1]!Tabla334567810111214131516181920212322242627252829303132333536373839404142434445464748495051525354555657585960616263646566676869707172737475767778798182838485868788899091929394959698991001011021031041051061081091101111131121141151161171181201211221231286[[#This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Dominicanos]]+[1]!Tabla334567810111214131516181920212322242627252829303132333536373839404142434445464748495051525354555657585960616263646566676869707172737475767778798182838485868788899091929394959698991001011021031041051061081091101111131121141151161171181201211221231200[[#This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Dominicanos]]+[1]!Tabla334567810111214131516181920212322242627252829303132333536373839404142434445464748495051525354555657585960616263646566676869707172737475767778798182838485868788899091929394959698991001011021031041051061081091101111131121141151161171181201211221231208[[#This Row],[Cantidad de Asistencia Brindada a Dominicanos]]+[1]!Tabla334567810111214131516181920212322242627252829303132333536373839404142434445464748495051525354555657585960616263646566676869707172737475767778798182838485868788899091929394959698991001011021031041051061081091101111131121141151161171181201211221231216[[#This Row],[Cantidad de Asistencia Brindada a Dominicanos]])</f>
        <v>66</v>
      </c>
      <c r="M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Asistencias]]+[1]!Tabla334567810111214131516181920212322242627252829303132333536373839404142434445464748495051525354555657585960616263646566676869707172737475767778798182838485868788899091929394959698991001011021031041051061081091101111131121141151161171181201211221231179[[#This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Asistencias]]+[1]!Tabla334567810111214131516181920212322242627252829303132333536373839404142434445464748495051525354555657585960616263646566676869707172737475767778798182838485868788899091929394959698991001011021031041051061081091101111131121141151161171181201211221231286[[#This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Asistencias]]+[1]!Tabla334567810111214131516181920212322242627252829303132333536373839404142434445464748495051525354555657585960616263646566676869707172737475767778798182838485868788899091929394959698991001011021031041051061081091101111131121141151161171181201211221231208[[#This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Asistencias]]+[1]!Tabla334567810111214131516181920212322242627252829303132333536373839404142434445464748495051525354555657585960616263646566676869707172737475767778798182838485868788899091929394959698991001011021031041051061081091101111131121141151161171181201211221231216[[#This Row],[Dominicanos Beneficiados en Asistencias]])</f>
        <v>876</v>
      </c>
      <c r="N64" s="18">
        <f>SUM([1]!Tabla334567810111214131516181920212322242627252829303132333536373839404142434445464748495051525354555657585960616263646566676869707172737475767778798182838485868788899091929394959698991001011021031041051061081091101111131121141151161171181201211221231283[[#This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334567810111214131516181920212322242627252829303132333536373839404142434445464748495051525354555657585960616263646566676869707172737475767778798182838485868788899091929394959698991001011021031041051061081091101111131121141151161171181201211221231179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334567810111214131516181920212322242627252829303132333536373839404142434445464748495051525354555657585960616263646566676869707172737475767778798182838485868788899091929394959698991001011021031041051061081091101111131121141151161171181201211221231286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334567810111214131516181920212322242627252829303132333536373839404142434445464748495051525354555657585960616263646566676869707172737475767778798182838485868788899091929394959698991001011021031041051061081091101111131121141151161171181201211221231208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334567810111214131516181920212322242627252829303132333536373839404142434445464748495051525354555657585960616263646566676869707172737475767778798182838485868788899091929394959698991001011021031041051061081091101111131121141151161171181201211221231216[[#This Row],[Crucerístas Beneficiados]])</f>
        <v>0</v>
      </c>
      <c r="O64" s="18">
        <f>SUM(Tabla334567810111214131516181920212322242627252829303132333536373839404142434445464748495051525354555657585960616263646566676869707172737475767778798182838485868788899091929394959698991001011021031041051061081091101111131121141151161171181201211221231290[[#This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885</v>
      </c>
      <c r="T64"/>
    </row>
    <row r="65" spans="2:20" ht="63.75" x14ac:dyDescent="0.25">
      <c r="B65" s="29" t="s">
        <v>78</v>
      </c>
      <c r="C65" s="29"/>
      <c r="D65" s="30">
        <f>SUM(D12+D17+D22+D34+D44+D51+D59+D62)</f>
        <v>11825</v>
      </c>
      <c r="E65" s="30">
        <f>SUM(E12+E17+E22+E34+E44+E51+E59+E62)</f>
        <v>13714</v>
      </c>
      <c r="F65" s="30">
        <f t="shared" ref="F65:M65" si="1">SUM(F12+F17+F22+F34+F44+F51+F59+F62)</f>
        <v>45</v>
      </c>
      <c r="G65" s="30">
        <f t="shared" si="1"/>
        <v>44946</v>
      </c>
      <c r="H65" s="30">
        <f t="shared" si="1"/>
        <v>39924</v>
      </c>
      <c r="I65" s="30">
        <f t="shared" si="1"/>
        <v>650</v>
      </c>
      <c r="J65" s="30">
        <f t="shared" si="1"/>
        <v>205496</v>
      </c>
      <c r="K65" s="30">
        <f>SUM(K12+K17+K22+K34+K44+K51+K59+K62)</f>
        <v>511404</v>
      </c>
      <c r="L65" s="30">
        <f t="shared" si="1"/>
        <v>73465</v>
      </c>
      <c r="M65" s="30">
        <f t="shared" si="1"/>
        <v>264461</v>
      </c>
      <c r="N65" s="30">
        <f>SUM(N12+N17+N22+N34+N44+N51+N59+N62)</f>
        <v>430758</v>
      </c>
      <c r="O65" s="30">
        <f>SUM(O12+O17+O22+O34+O44+O51+O59+O62)</f>
        <v>1206622</v>
      </c>
      <c r="T65"/>
    </row>
    <row r="66" spans="2:20" ht="18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T66"/>
    </row>
    <row r="67" spans="2:20" ht="81.95" customHeight="1" x14ac:dyDescent="0.25">
      <c r="B67" s="63" t="s">
        <v>82</v>
      </c>
      <c r="C67" s="63"/>
      <c r="D67" s="63"/>
      <c r="E67" s="63"/>
      <c r="F67" s="63"/>
      <c r="G67" s="63"/>
      <c r="H67" s="63"/>
      <c r="I67" s="63"/>
      <c r="J67" s="32"/>
      <c r="K67" s="32"/>
      <c r="L67" s="32"/>
      <c r="M67" s="32"/>
      <c r="N67" s="32"/>
      <c r="T67"/>
    </row>
    <row r="68" spans="2:20" ht="81.95" customHeight="1" x14ac:dyDescent="1.2">
      <c r="B68" s="63" t="str">
        <f>CONCATENATE(D11,", ",D65)</f>
        <v>Patrullajes Preventivos, 11825</v>
      </c>
      <c r="C68" s="63"/>
      <c r="D68" s="63"/>
      <c r="E68" s="63"/>
      <c r="F68" s="63"/>
      <c r="G68" s="63"/>
      <c r="H68" s="63"/>
      <c r="I68" s="33"/>
      <c r="J68" s="33"/>
      <c r="K68" s="33"/>
      <c r="L68" s="33"/>
      <c r="M68" s="33"/>
      <c r="N68" s="33"/>
      <c r="T68"/>
    </row>
    <row r="69" spans="2:20" ht="81.95" customHeight="1" x14ac:dyDescent="1.2">
      <c r="B69" s="63" t="str">
        <f>CONCATENATE(E11,", ",E65)</f>
        <v>Motocicletas Depuradas, 13714</v>
      </c>
      <c r="C69" s="63"/>
      <c r="D69" s="63"/>
      <c r="E69" s="63"/>
      <c r="F69" s="63"/>
      <c r="G69" s="63"/>
      <c r="H69" s="63"/>
      <c r="I69" s="33"/>
      <c r="J69" s="33"/>
      <c r="K69" s="33"/>
      <c r="L69" s="33"/>
      <c r="M69" s="33"/>
      <c r="N69" s="33"/>
      <c r="T69"/>
    </row>
    <row r="70" spans="2:20" ht="81.95" customHeight="1" x14ac:dyDescent="0.25">
      <c r="B70" s="63" t="str">
        <f>CONCATENATE(F11,", ",F65)</f>
        <v>Motocicletas Retenidas, 45</v>
      </c>
      <c r="C70" s="63"/>
      <c r="D70" s="63"/>
      <c r="E70" s="63"/>
      <c r="F70" s="63"/>
      <c r="G70" s="63"/>
      <c r="H70" s="63"/>
      <c r="I70" s="32"/>
      <c r="J70" s="32"/>
      <c r="K70" s="32"/>
      <c r="L70" s="32"/>
      <c r="M70" s="32"/>
      <c r="N70" s="32"/>
      <c r="T70" s="34"/>
    </row>
    <row r="71" spans="2:20" ht="81.95" customHeight="1" x14ac:dyDescent="1.2">
      <c r="B71" s="63" t="str">
        <f>CONCATENATE(G11,", ",G65)</f>
        <v>Vehículos Depurados, 44946</v>
      </c>
      <c r="C71" s="63"/>
      <c r="D71" s="63"/>
      <c r="E71" s="63"/>
      <c r="F71" s="63"/>
      <c r="G71" s="63"/>
      <c r="H71" s="63"/>
      <c r="I71" s="33"/>
      <c r="J71" s="33"/>
      <c r="K71" s="33"/>
      <c r="L71" s="33"/>
      <c r="M71" s="33"/>
      <c r="N71" s="33"/>
      <c r="T71" s="35"/>
    </row>
    <row r="72" spans="2:20" ht="81.95" customHeight="1" x14ac:dyDescent="1.2">
      <c r="B72" s="63" t="str">
        <f>CONCATENATE(H11,", ",H65)</f>
        <v>Personas Depuradas, 39924</v>
      </c>
      <c r="C72" s="63"/>
      <c r="D72" s="63"/>
      <c r="E72" s="63"/>
      <c r="F72" s="63"/>
      <c r="G72" s="63"/>
      <c r="H72" s="63"/>
      <c r="I72" s="33"/>
      <c r="J72" s="33"/>
      <c r="K72" s="33"/>
      <c r="L72" s="33"/>
      <c r="M72" s="33"/>
      <c r="N72" s="33"/>
      <c r="T72" s="34"/>
    </row>
    <row r="73" spans="2:20" ht="81.95" customHeight="1" x14ac:dyDescent="0.25">
      <c r="B73" s="63" t="str">
        <f>CONCATENATE(I11,", ",I65)</f>
        <v>Personas Detenidas, 650</v>
      </c>
      <c r="C73" s="63"/>
      <c r="D73" s="63"/>
      <c r="E73" s="63"/>
      <c r="F73" s="63"/>
      <c r="G73" s="63"/>
      <c r="H73" s="63"/>
      <c r="I73" s="32"/>
      <c r="J73" s="32"/>
      <c r="K73" s="32"/>
      <c r="L73" s="32"/>
      <c r="M73" s="32"/>
      <c r="N73" s="32"/>
      <c r="T73" s="34"/>
    </row>
    <row r="74" spans="2:20" ht="81.95" customHeight="1" x14ac:dyDescent="0.25">
      <c r="B74" s="63" t="str">
        <f>CONCATENATE(J11,", ",J65)</f>
        <v>Cantidad de Asistencia Brindada a Extranjeros, 205496</v>
      </c>
      <c r="C74" s="63"/>
      <c r="D74" s="63"/>
      <c r="E74" s="63"/>
      <c r="F74" s="63"/>
      <c r="G74" s="63"/>
      <c r="H74" s="63"/>
      <c r="I74" s="63"/>
      <c r="J74" s="32"/>
      <c r="K74" s="32"/>
      <c r="L74" s="32"/>
      <c r="M74" s="32"/>
      <c r="N74" s="32"/>
      <c r="T74" s="35"/>
    </row>
    <row r="75" spans="2:20" ht="81.95" customHeight="1" x14ac:dyDescent="0.25">
      <c r="B75" s="63" t="str">
        <f>CONCATENATE(K11,", ",K65)</f>
        <v>Extranjeros Beneficiados en Asistencias, 511404</v>
      </c>
      <c r="C75" s="63"/>
      <c r="D75" s="63"/>
      <c r="E75" s="63"/>
      <c r="F75" s="63"/>
      <c r="G75" s="63"/>
      <c r="H75" s="63"/>
      <c r="I75" s="32"/>
      <c r="J75" s="32"/>
      <c r="K75" s="32"/>
      <c r="L75" s="32"/>
      <c r="M75" s="32"/>
      <c r="N75" s="32"/>
      <c r="T75" s="34"/>
    </row>
    <row r="76" spans="2:20" ht="81.95" customHeight="1" x14ac:dyDescent="0.25">
      <c r="B76" s="63" t="str">
        <f>CONCATENATE(L11,", ",L65)</f>
        <v>Cantidad de Asistencia Brindada a Dominicanos, 73465</v>
      </c>
      <c r="C76" s="63"/>
      <c r="D76" s="63"/>
      <c r="E76" s="63"/>
      <c r="F76" s="63"/>
      <c r="G76" s="63"/>
      <c r="H76" s="63"/>
      <c r="I76" s="63"/>
      <c r="J76" s="32"/>
      <c r="K76" s="32"/>
      <c r="L76" s="32"/>
      <c r="M76" s="32"/>
      <c r="N76" s="32"/>
      <c r="T76" s="34"/>
    </row>
    <row r="77" spans="2:20" ht="81.95" customHeight="1" x14ac:dyDescent="1.2">
      <c r="B77" s="63" t="str">
        <f>CONCATENATE(M11,", ",M65)</f>
        <v>Dominicanos Beneficiados en Asistencias, 264461</v>
      </c>
      <c r="C77" s="63"/>
      <c r="D77" s="63"/>
      <c r="E77" s="63"/>
      <c r="F77" s="63"/>
      <c r="G77" s="63"/>
      <c r="H77" s="63"/>
      <c r="I77" s="33"/>
      <c r="J77" s="33"/>
      <c r="K77" s="33"/>
      <c r="L77" s="33"/>
      <c r="M77" s="33"/>
      <c r="N77" s="33"/>
      <c r="T77" s="35"/>
    </row>
    <row r="78" spans="2:20" ht="81.95" customHeight="1" x14ac:dyDescent="1.2">
      <c r="B78" s="63" t="str">
        <f>CONCATENATE(N11,", ",N65)</f>
        <v>Crucerístas Beneficiados, 430758</v>
      </c>
      <c r="C78" s="63"/>
      <c r="D78" s="63"/>
      <c r="E78" s="63"/>
      <c r="F78" s="63"/>
      <c r="G78" s="63"/>
      <c r="H78" s="63"/>
      <c r="I78" s="33"/>
      <c r="J78" s="33"/>
      <c r="K78" s="33"/>
      <c r="L78" s="33"/>
      <c r="M78" s="33"/>
      <c r="N78" s="33"/>
      <c r="T78" s="35"/>
    </row>
    <row r="79" spans="2:20" ht="81.95" customHeight="1" x14ac:dyDescent="0.25">
      <c r="B79" s="63" t="str">
        <f>CONCATENATE(O11,", ",O65)</f>
        <v>Total de Turístas Beneficiados, 1206622</v>
      </c>
      <c r="C79" s="63"/>
      <c r="D79" s="63"/>
      <c r="E79" s="63"/>
      <c r="F79" s="63"/>
      <c r="G79" s="63"/>
      <c r="H79" s="63"/>
      <c r="I79" s="32"/>
      <c r="J79" s="32"/>
      <c r="K79" s="32"/>
      <c r="L79" s="32"/>
      <c r="M79" s="32"/>
      <c r="N79" s="32"/>
      <c r="T79" s="35"/>
    </row>
    <row r="80" spans="2:20" ht="18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T80"/>
    </row>
    <row r="81" spans="2:20" ht="197.65" customHeight="1" x14ac:dyDescent="0.25">
      <c r="B81" s="36" t="s">
        <v>80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T81" s="35"/>
    </row>
    <row r="82" spans="2:20" ht="197.65" customHeight="1" x14ac:dyDescent="0.2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T82" s="35"/>
    </row>
    <row r="83" spans="2:20" ht="197.65" customHeight="1" x14ac:dyDescent="0.2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T83" s="35"/>
    </row>
    <row r="84" spans="2:20" ht="197.65" customHeight="1" x14ac:dyDescent="0.2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T84" s="35"/>
    </row>
    <row r="85" spans="2:20" ht="197.65" customHeight="1" x14ac:dyDescent="0.2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T85" s="35"/>
    </row>
    <row r="86" spans="2:20" ht="197.65" customHeight="1" x14ac:dyDescent="0.2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T86" s="35"/>
    </row>
    <row r="87" spans="2:20" ht="197.45" customHeight="1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T87" s="35"/>
    </row>
    <row r="88" spans="2:20" ht="197.45" customHeight="1" x14ac:dyDescent="0.2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T88" s="35"/>
    </row>
    <row r="89" spans="2:20" ht="197.45" customHeight="1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T89" s="35"/>
    </row>
    <row r="90" spans="2:20" ht="197.45" customHeight="1" x14ac:dyDescent="0.2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T90" s="35"/>
    </row>
    <row r="91" spans="2:20" ht="197.45" customHeight="1" x14ac:dyDescent="0.2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T91" s="35"/>
    </row>
    <row r="92" spans="2:20" ht="197.45" customHeight="1" x14ac:dyDescent="0.2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T92" s="35"/>
    </row>
    <row r="93" spans="2:20" ht="197.45" customHeight="1" x14ac:dyDescent="0.2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T93" s="35"/>
    </row>
    <row r="94" spans="2:20" ht="197.4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T94" s="35"/>
    </row>
    <row r="95" spans="2:20" ht="197.45" customHeight="1" x14ac:dyDescent="0.2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T95" s="35"/>
    </row>
    <row r="96" spans="2:20" ht="197.45" customHeight="1" x14ac:dyDescent="0.2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T96" s="35"/>
    </row>
    <row r="97" spans="2:36" ht="197.45" customHeight="1" x14ac:dyDescent="0.2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T97" s="35"/>
    </row>
    <row r="98" spans="2:36" ht="409.5" customHeight="1" x14ac:dyDescent="0.2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T98" s="35"/>
    </row>
    <row r="99" spans="2:36" ht="197.65" customHeight="1" x14ac:dyDescent="0.25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T99" s="35"/>
    </row>
    <row r="100" spans="2:36" s="38" customFormat="1" ht="183.75" customHeight="1" x14ac:dyDescent="1.1499999999999999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T100" s="35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2:36" s="41" customFormat="1" ht="407.25" customHeight="1" x14ac:dyDescent="0.25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T101" s="34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2:36" s="41" customFormat="1" ht="407.25" customHeight="1" x14ac:dyDescent="0.25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T102" s="34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2:36" s="41" customFormat="1" ht="313.5" customHeight="1" x14ac:dyDescent="0.25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T103" s="34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2:36" s="38" customFormat="1" ht="174" customHeight="1" x14ac:dyDescent="1.1499999999999999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T104" s="42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2:36" s="38" customFormat="1" ht="409.5" customHeight="1" x14ac:dyDescent="1.1499999999999999"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T105" s="42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2:36" s="38" customFormat="1" ht="332.25" customHeight="1" x14ac:dyDescent="1.1499999999999999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T106" s="42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2:36" s="44" customFormat="1" ht="174.75" customHeight="1" x14ac:dyDescent="1.1000000000000001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T107" s="42"/>
      <c r="U107" t="s">
        <v>83</v>
      </c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2:36" s="44" customFormat="1" ht="409.5" customHeight="1" x14ac:dyDescent="1.1000000000000001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T108" s="42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2:36" s="44" customFormat="1" ht="330.75" customHeight="1" x14ac:dyDescent="1.1000000000000001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T109" s="42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2:36" s="44" customFormat="1" ht="163.5" customHeight="1" x14ac:dyDescent="1.1000000000000001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T110" s="42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2:36" s="44" customFormat="1" ht="408.75" customHeight="1" x14ac:dyDescent="1.1000000000000001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T111" s="42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2:36" s="44" customFormat="1" ht="296.25" customHeight="1" x14ac:dyDescent="1.1000000000000001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T112" s="4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2:36" s="44" customFormat="1" ht="296.25" customHeight="1" x14ac:dyDescent="1.1000000000000001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T113" s="42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2:36" s="44" customFormat="1" ht="225" customHeight="1" x14ac:dyDescent="1.1000000000000001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T114" s="42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2:36" s="44" customFormat="1" ht="170.25" customHeight="1" x14ac:dyDescent="1.1000000000000001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T115" s="42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2:36" s="44" customFormat="1" ht="409.5" customHeight="1" x14ac:dyDescent="1.1000000000000001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T116" s="42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2:36" s="44" customFormat="1" ht="409.5" customHeight="1" x14ac:dyDescent="1.1000000000000001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T117" s="42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2:36" s="44" customFormat="1" ht="409.6" customHeight="1" x14ac:dyDescent="1.1000000000000001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T118" s="42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2:36" s="44" customFormat="1" ht="162.75" customHeight="1" x14ac:dyDescent="1.1000000000000001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T119" s="42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2:36" s="44" customFormat="1" ht="409.5" customHeight="1" x14ac:dyDescent="1.1000000000000001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T120" s="42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2:36" s="44" customFormat="1" ht="309.75" customHeight="1" x14ac:dyDescent="1.1000000000000001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T121" s="42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2:36" s="44" customFormat="1" ht="409.5" hidden="1" customHeight="1" x14ac:dyDescent="1.1000000000000001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T122" s="4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2:36" s="44" customFormat="1" ht="162" hidden="1" customHeight="1" x14ac:dyDescent="1.1000000000000001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T123" s="42" t="s">
        <v>84</v>
      </c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2:36" s="44" customFormat="1" ht="165" customHeight="1" x14ac:dyDescent="1.1000000000000001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T124" s="42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2:36" s="44" customFormat="1" ht="409.5" customHeight="1" x14ac:dyDescent="1.1000000000000001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T125" s="42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2:36" s="44" customFormat="1" ht="409.5" customHeight="1" x14ac:dyDescent="1.1000000000000001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T126" s="42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2:36" s="44" customFormat="1" ht="248.25" customHeight="1" x14ac:dyDescent="1.1000000000000001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T127" s="42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2:36" s="44" customFormat="1" ht="153.75" customHeight="1" x14ac:dyDescent="1.1000000000000001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T128" s="42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2:36" s="44" customFormat="1" ht="407.25" customHeight="1" x14ac:dyDescent="1.1000000000000001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T129" s="42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2:36" s="44" customFormat="1" ht="407.25" customHeight="1" x14ac:dyDescent="1.1000000000000001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T130" s="42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2:36" s="44" customFormat="1" ht="66" customHeight="1" x14ac:dyDescent="1.1000000000000001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T131" s="42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2:36" s="44" customFormat="1" ht="138.75" customHeight="1" x14ac:dyDescent="1.1000000000000001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T132" s="4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2:36" s="44" customFormat="1" ht="409.5" customHeight="1" x14ac:dyDescent="1.1000000000000001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T133" s="42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2:36" s="44" customFormat="1" ht="300.75" customHeight="1" x14ac:dyDescent="1.1000000000000001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T134" s="42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2:36" s="44" customFormat="1" ht="180.75" customHeight="1" x14ac:dyDescent="1.1000000000000001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T135" s="42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2:36" s="44" customFormat="1" ht="409.5" customHeight="1" x14ac:dyDescent="1.1000000000000001"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T136" s="42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2:36" s="44" customFormat="1" ht="132" customHeight="1" x14ac:dyDescent="1.1000000000000001"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T137" s="42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2:36" s="38" customFormat="1" ht="176.25" customHeight="1" x14ac:dyDescent="1.1499999999999999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T138" s="42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2:36" s="41" customFormat="1" ht="408.75" customHeight="1" x14ac:dyDescent="0.25"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T139" s="42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2:36" s="41" customFormat="1" ht="337.5" customHeight="1" x14ac:dyDescent="0.25"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T140" s="42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2:36" s="41" customFormat="1" ht="146.25" customHeight="1" x14ac:dyDescent="0.25"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T141" s="42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2:36" s="44" customFormat="1" ht="187.5" customHeight="1" x14ac:dyDescent="1.1000000000000001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T142" s="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2:36" s="44" customFormat="1" ht="408.75" customHeight="1" x14ac:dyDescent="1.1000000000000001"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T143" s="42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2:36" s="44" customFormat="1" ht="408.75" customHeight="1" x14ac:dyDescent="1.1000000000000001"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T144" s="42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2:36" s="44" customFormat="1" ht="67.5" customHeight="1" x14ac:dyDescent="1.1000000000000001"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T145" s="42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2:36" s="38" customFormat="1" ht="142.5" customHeight="1" x14ac:dyDescent="1.1499999999999999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T146" s="42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2:36" s="41" customFormat="1" x14ac:dyDescent="0.25">
      <c r="T147" s="42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2:36" s="38" customFormat="1" ht="409.5" customHeight="1" x14ac:dyDescent="1.1499999999999999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T148" s="42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2:36" s="38" customFormat="1" ht="132" customHeight="1" x14ac:dyDescent="1.1499999999999999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T149" s="42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2:36" s="44" customFormat="1" ht="154.5" hidden="1" customHeight="1" x14ac:dyDescent="1.1000000000000001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T150" s="42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2:36" s="38" customFormat="1" ht="172.5" customHeight="1" x14ac:dyDescent="1.1499999999999999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T151" s="42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2:36" s="41" customFormat="1" x14ac:dyDescent="0.25">
      <c r="T152" s="4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2:36" s="38" customFormat="1" ht="408" customHeight="1" x14ac:dyDescent="1.1499999999999999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T153" s="42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2:36" s="38" customFormat="1" ht="51" customHeight="1" x14ac:dyDescent="1.1499999999999999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T154" s="42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2:36" s="38" customFormat="1" ht="198" hidden="1" customHeight="1" x14ac:dyDescent="1.1499999999999999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T155" s="42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2:36" s="38" customFormat="1" ht="190.5" customHeight="1" x14ac:dyDescent="1.1499999999999999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T156" s="42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2:36" s="38" customFormat="1" ht="408.95" customHeight="1" x14ac:dyDescent="1.1499999999999999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T157" s="42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2:36" s="38" customFormat="1" ht="315" customHeight="1" x14ac:dyDescent="1.1499999999999999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T158" s="42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2:36" s="38" customFormat="1" ht="161.25" customHeight="1" x14ac:dyDescent="1.1499999999999999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T159" s="42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2:36" s="41" customFormat="1" x14ac:dyDescent="0.25">
      <c r="T160" s="42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2:36" s="38" customFormat="1" ht="408.95" customHeight="1" x14ac:dyDescent="1.1499999999999999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T161" s="42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2:36" s="44" customFormat="1" ht="240.75" customHeight="1" x14ac:dyDescent="1.1000000000000001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T162" s="4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2:36" s="38" customFormat="1" ht="180" customHeight="1" x14ac:dyDescent="1.1499999999999999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T163" s="42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2:36" s="41" customFormat="1" x14ac:dyDescent="0.25">
      <c r="T164" s="42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2:36" s="38" customFormat="1" ht="408.95" customHeight="1" x14ac:dyDescent="1.1499999999999999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T165" s="42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2:36" s="44" customFormat="1" ht="50.25" customHeight="1" x14ac:dyDescent="1.1000000000000001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T166" s="42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2:36" s="38" customFormat="1" ht="195" customHeight="1" x14ac:dyDescent="1.1499999999999999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T167" s="42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2:36" s="41" customFormat="1" x14ac:dyDescent="0.25">
      <c r="T168" s="42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2:36" s="38" customFormat="1" ht="408.95" customHeight="1" x14ac:dyDescent="1.1499999999999999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T169" s="42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2:36" s="44" customFormat="1" ht="50.25" customHeight="1" x14ac:dyDescent="1.1000000000000001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T170" s="42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2:36" s="38" customFormat="1" ht="138.94999999999999" customHeight="1" x14ac:dyDescent="1.1499999999999999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T171" s="46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</row>
    <row r="172" spans="2:36" s="41" customFormat="1" ht="90" hidden="1" customHeight="1" x14ac:dyDescent="1.1499999999999999">
      <c r="T172" s="47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</row>
    <row r="173" spans="2:36" s="38" customFormat="1" ht="172.5" customHeight="1" x14ac:dyDescent="1.1499999999999999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T173" s="48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</row>
    <row r="174" spans="2:36" s="44" customFormat="1" ht="409.6" customHeight="1" x14ac:dyDescent="1.1000000000000001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T174" s="48"/>
    </row>
    <row r="175" spans="2:36" s="44" customFormat="1" ht="138.75" customHeight="1" x14ac:dyDescent="1.1499999999999999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T175" s="47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</row>
    <row r="176" spans="2:36" s="38" customFormat="1" ht="172.5" customHeight="1" x14ac:dyDescent="1.1499999999999999"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T176" s="46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</row>
    <row r="177" spans="2:36" s="41" customFormat="1" ht="15" customHeight="1" x14ac:dyDescent="1.1000000000000001">
      <c r="T177" s="48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</row>
    <row r="178" spans="2:36" s="44" customFormat="1" ht="409.5" customHeight="1" x14ac:dyDescent="1.1000000000000001"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T178" s="48"/>
    </row>
    <row r="179" spans="2:36" s="44" customFormat="1" ht="307.5" customHeight="1" x14ac:dyDescent="1.1000000000000001"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T179" s="48"/>
    </row>
    <row r="180" spans="2:36" s="44" customFormat="1" ht="131.25" customHeight="1" x14ac:dyDescent="1.1499999999999999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T180" s="47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2:36" s="44" customFormat="1" ht="409.6" customHeight="1" x14ac:dyDescent="1.1000000000000001"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T181" s="48"/>
    </row>
    <row r="182" spans="2:36" s="44" customFormat="1" ht="409.6" customHeight="1" x14ac:dyDescent="1.1000000000000001"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T182" s="48"/>
    </row>
    <row r="183" spans="2:36" s="44" customFormat="1" ht="407.25" customHeight="1" x14ac:dyDescent="1.1000000000000001"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T183" s="48"/>
    </row>
    <row r="184" spans="2:36" s="44" customFormat="1" ht="15" customHeight="1" x14ac:dyDescent="1.1000000000000001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T184" s="48"/>
    </row>
    <row r="185" spans="2:36" s="44" customFormat="1" ht="90" customHeight="1" x14ac:dyDescent="1.1000000000000001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T185" s="48"/>
    </row>
    <row r="186" spans="2:36" s="44" customFormat="1" ht="15" customHeight="1" x14ac:dyDescent="1.1000000000000001"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T186" s="48"/>
    </row>
    <row r="187" spans="2:36" s="44" customFormat="1" ht="384.75" customHeight="1" x14ac:dyDescent="1.1000000000000001"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T187" s="48"/>
    </row>
    <row r="188" spans="2:36" s="44" customFormat="1" ht="219.75" customHeight="1" x14ac:dyDescent="1.1000000000000001"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T188" s="48"/>
    </row>
    <row r="189" spans="2:36" s="44" customFormat="1" ht="15" customHeight="1" x14ac:dyDescent="1.1000000000000001"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T189" s="48"/>
    </row>
    <row r="190" spans="2:36" s="44" customFormat="1" ht="90" customHeight="1" x14ac:dyDescent="1.1000000000000001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T190" s="48"/>
    </row>
    <row r="191" spans="2:36" s="44" customFormat="1" ht="15" customHeight="1" x14ac:dyDescent="1.1000000000000001"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T191" s="48"/>
    </row>
    <row r="192" spans="2:36" s="44" customFormat="1" ht="408.75" customHeight="1" x14ac:dyDescent="1.1000000000000001"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T192" s="48"/>
    </row>
    <row r="193" spans="2:36" s="44" customFormat="1" ht="408.75" customHeight="1" x14ac:dyDescent="1.1000000000000001"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T193" s="48"/>
    </row>
    <row r="194" spans="2:36" s="44" customFormat="1" ht="51" customHeight="1" x14ac:dyDescent="1.1000000000000001"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T194" s="2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2:36" ht="87" x14ac:dyDescent="1.1000000000000001">
      <c r="T195" s="48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</row>
    <row r="196" spans="2:36" s="44" customFormat="1" ht="69.95" customHeight="1" x14ac:dyDescent="1.1000000000000001"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T196" s="48"/>
    </row>
    <row r="197" spans="2:36" s="44" customFormat="1" ht="15" customHeight="1" x14ac:dyDescent="1.1000000000000001">
      <c r="T197" s="48"/>
    </row>
    <row r="198" spans="2:36" s="44" customFormat="1" ht="409.5" customHeight="1" x14ac:dyDescent="1.1000000000000001"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T198" s="48"/>
    </row>
    <row r="199" spans="2:36" s="44" customFormat="1" ht="409.5" customHeight="1" x14ac:dyDescent="1.1000000000000001"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T199" s="48"/>
    </row>
    <row r="200" spans="2:36" s="44" customFormat="1" ht="392.25" customHeight="1" x14ac:dyDescent="1.1000000000000001"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T200" s="2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</sheetData>
  <mergeCells count="67">
    <mergeCell ref="B73:H73"/>
    <mergeCell ref="B6:N6"/>
    <mergeCell ref="B7:N7"/>
    <mergeCell ref="B8:N8"/>
    <mergeCell ref="B9:N9"/>
    <mergeCell ref="B10:N10"/>
    <mergeCell ref="B67:I67"/>
    <mergeCell ref="B68:H68"/>
    <mergeCell ref="B69:H69"/>
    <mergeCell ref="B70:H70"/>
    <mergeCell ref="B71:H71"/>
    <mergeCell ref="B72:H72"/>
    <mergeCell ref="B107:O107"/>
    <mergeCell ref="B74:I74"/>
    <mergeCell ref="B75:H75"/>
    <mergeCell ref="B76:I76"/>
    <mergeCell ref="B77:H77"/>
    <mergeCell ref="B78:H78"/>
    <mergeCell ref="B79:H79"/>
    <mergeCell ref="B99:N99"/>
    <mergeCell ref="B100:O100"/>
    <mergeCell ref="B101:O103"/>
    <mergeCell ref="B104:O104"/>
    <mergeCell ref="B105:O106"/>
    <mergeCell ref="B132:O132"/>
    <mergeCell ref="B108:O109"/>
    <mergeCell ref="B110:O110"/>
    <mergeCell ref="B111:O114"/>
    <mergeCell ref="B115:O115"/>
    <mergeCell ref="B116:O118"/>
    <mergeCell ref="B119:O119"/>
    <mergeCell ref="B120:O123"/>
    <mergeCell ref="B124:O124"/>
    <mergeCell ref="B125:O127"/>
    <mergeCell ref="B128:O128"/>
    <mergeCell ref="B129:O131"/>
    <mergeCell ref="B156:O156"/>
    <mergeCell ref="B133:O134"/>
    <mergeCell ref="B135:O135"/>
    <mergeCell ref="B136:O137"/>
    <mergeCell ref="B138:O138"/>
    <mergeCell ref="B139:O141"/>
    <mergeCell ref="B142:O142"/>
    <mergeCell ref="B143:O145"/>
    <mergeCell ref="B146:O146"/>
    <mergeCell ref="B148:O150"/>
    <mergeCell ref="B151:O151"/>
    <mergeCell ref="B153:O155"/>
    <mergeCell ref="B180:O180"/>
    <mergeCell ref="B157:O158"/>
    <mergeCell ref="B159:O159"/>
    <mergeCell ref="B161:O162"/>
    <mergeCell ref="B163:O163"/>
    <mergeCell ref="B165:O166"/>
    <mergeCell ref="B167:O167"/>
    <mergeCell ref="B169:O170"/>
    <mergeCell ref="B171:O171"/>
    <mergeCell ref="B173:O175"/>
    <mergeCell ref="B176:O176"/>
    <mergeCell ref="B178:O179"/>
    <mergeCell ref="B198:N200"/>
    <mergeCell ref="B181:O183"/>
    <mergeCell ref="B185:N185"/>
    <mergeCell ref="B187:N188"/>
    <mergeCell ref="B190:N190"/>
    <mergeCell ref="B192:N194"/>
    <mergeCell ref="B196:N196"/>
  </mergeCells>
  <conditionalFormatting sqref="C13:C14">
    <cfRule type="cellIs" dxfId="7" priority="1" operator="equal">
      <formula>$P$13</formula>
    </cfRule>
  </conditionalFormatting>
  <conditionalFormatting sqref="C13:C16 C18:C21 C23:C33 C35:C43 C45:C50 C52:C58 C60:C61 C63:C64">
    <cfRule type="cellIs" dxfId="6" priority="2" operator="equal">
      <formula>$Q$13</formula>
    </cfRule>
    <cfRule type="cellIs" dxfId="5" priority="3" operator="equal">
      <formula>$P$13</formula>
    </cfRule>
    <cfRule type="cellIs" dxfId="4" priority="4" operator="equal">
      <formula>$R$13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C13:C64" xr:uid="{4C3EB293-A512-48A8-BD4E-5B22457A83BA}">
      <formula1>$P$13:$R$13</formula1>
    </dataValidation>
  </dataValidations>
  <pageMargins left="0.39370078740157483" right="0.39370078740157483" top="0.23622047244094491" bottom="0.23622047244094491" header="0.31496062992125984" footer="0.31496062992125984"/>
  <pageSetup scale="14" orientation="portrait" horizontalDpi="300" verticalDpi="300" r:id="rId1"/>
  <headerFooter>
    <oddFooter>&amp;L&amp;72Emitido: &amp;D&amp;C&amp;72 Informe Correspondiente al &amp;A&amp;R&amp;72Página &amp;P/&amp;N</oddFooter>
  </headerFooter>
  <rowBreaks count="5" manualBreakCount="5">
    <brk id="80" min="1" max="14" man="1"/>
    <brk id="103" min="1" max="14" man="1"/>
    <brk id="121" min="1" max="14" man="1"/>
    <brk id="141" min="1" max="14" man="1"/>
    <brk id="184" min="1" max="14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C674-28D9-4F7C-A43C-D6FD57A0AEE2}">
  <dimension ref="A1:AJ219"/>
  <sheetViews>
    <sheetView tabSelected="1" view="pageBreakPreview" zoomScale="20" zoomScaleNormal="20" zoomScaleSheetLayoutView="20" workbookViewId="0">
      <selection activeCell="B17" activeCellId="6" sqref="B62:O62 B59:O59 B51:O51 B44:O44 B34:O34 B22:O22 B17:O17"/>
    </sheetView>
  </sheetViews>
  <sheetFormatPr baseColWidth="10" defaultColWidth="11.42578125" defaultRowHeight="15" x14ac:dyDescent="0.25"/>
  <cols>
    <col min="1" max="1" width="13.7109375" bestFit="1" customWidth="1"/>
    <col min="2" max="2" width="80.28515625" customWidth="1"/>
    <col min="3" max="3" width="32" customWidth="1"/>
    <col min="4" max="4" width="40.5703125" customWidth="1"/>
    <col min="5" max="5" width="43.140625" customWidth="1"/>
    <col min="6" max="6" width="50.5703125" customWidth="1"/>
    <col min="7" max="7" width="44.42578125" customWidth="1"/>
    <col min="8" max="8" width="45.5703125" customWidth="1"/>
    <col min="9" max="9" width="35.42578125" customWidth="1"/>
    <col min="10" max="10" width="51.5703125" customWidth="1"/>
    <col min="11" max="11" width="55.140625" customWidth="1"/>
    <col min="12" max="12" width="56" customWidth="1"/>
    <col min="13" max="13" width="57.42578125" customWidth="1"/>
    <col min="14" max="14" width="53" customWidth="1"/>
    <col min="15" max="15" width="51.42578125" customWidth="1"/>
    <col min="20" max="20" width="11.42578125" style="2"/>
  </cols>
  <sheetData>
    <row r="1" spans="1:21" ht="15" customHeight="1" x14ac:dyDescent="0.25">
      <c r="L1" s="1"/>
    </row>
    <row r="3" spans="1:21" ht="18.75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ht="18.7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1" ht="245.45" customHeight="1" x14ac:dyDescent="1"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</row>
    <row r="6" spans="1:21" ht="58.5" x14ac:dyDescent="0.25">
      <c r="B6" s="64" t="s"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21" ht="58.5" x14ac:dyDescent="0.25">
      <c r="B7" s="65" t="s">
        <v>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21" ht="58.5" x14ac:dyDescent="0.25">
      <c r="B8" s="64" t="s">
        <v>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21" ht="117" x14ac:dyDescent="0.25">
      <c r="B9" s="66" t="s">
        <v>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21" ht="129.75" hidden="1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21" ht="285.75" customHeight="1" x14ac:dyDescent="0.25">
      <c r="B11" s="5" t="s">
        <v>4</v>
      </c>
      <c r="C11" s="6" t="s">
        <v>5</v>
      </c>
      <c r="D11" s="7" t="s">
        <v>6</v>
      </c>
      <c r="E11" s="8" t="s">
        <v>7</v>
      </c>
      <c r="F11" s="9" t="s">
        <v>8</v>
      </c>
      <c r="G11" s="10" t="s">
        <v>9</v>
      </c>
      <c r="H11" s="10" t="s">
        <v>10</v>
      </c>
      <c r="I11" s="7" t="s">
        <v>11</v>
      </c>
      <c r="J11" s="10" t="s">
        <v>12</v>
      </c>
      <c r="K11" s="10" t="s">
        <v>13</v>
      </c>
      <c r="L11" s="10" t="s">
        <v>14</v>
      </c>
      <c r="M11" s="11" t="s">
        <v>15</v>
      </c>
      <c r="N11" s="12" t="s">
        <v>16</v>
      </c>
      <c r="O11" s="13" t="s">
        <v>17</v>
      </c>
      <c r="T11"/>
      <c r="U11" s="2"/>
    </row>
    <row r="12" spans="1:21" ht="169.5" customHeight="1" x14ac:dyDescent="0.25">
      <c r="B12" s="54" t="s">
        <v>18</v>
      </c>
      <c r="C12" s="54"/>
      <c r="D12" s="53">
        <f t="shared" ref="D12:O12" si="0">SUM(D13:D16)</f>
        <v>7089</v>
      </c>
      <c r="E12" s="53">
        <f t="shared" si="0"/>
        <v>4050</v>
      </c>
      <c r="F12" s="53">
        <f t="shared" si="0"/>
        <v>17</v>
      </c>
      <c r="G12" s="53">
        <f t="shared" si="0"/>
        <v>4489</v>
      </c>
      <c r="H12" s="53">
        <f t="shared" si="0"/>
        <v>7148</v>
      </c>
      <c r="I12" s="53">
        <f t="shared" si="0"/>
        <v>311</v>
      </c>
      <c r="J12" s="53">
        <f t="shared" si="0"/>
        <v>7245</v>
      </c>
      <c r="K12" s="53">
        <f t="shared" si="0"/>
        <v>204571</v>
      </c>
      <c r="L12" s="53">
        <f t="shared" si="0"/>
        <v>2268</v>
      </c>
      <c r="M12" s="53">
        <f t="shared" si="0"/>
        <v>134733</v>
      </c>
      <c r="N12" s="53">
        <f t="shared" si="0"/>
        <v>358</v>
      </c>
      <c r="O12" s="53">
        <f t="shared" si="0"/>
        <v>339662</v>
      </c>
      <c r="Q12" s="16"/>
      <c r="T12"/>
      <c r="U12" s="2"/>
    </row>
    <row r="13" spans="1:21" ht="57.75" customHeight="1" x14ac:dyDescent="0.25">
      <c r="A13">
        <v>7</v>
      </c>
      <c r="B13" s="17" t="s">
        <v>19</v>
      </c>
      <c r="C13" s="17" t="s">
        <v>20</v>
      </c>
      <c r="D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5919</v>
      </c>
      <c r="E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2308</v>
      </c>
      <c r="F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15</v>
      </c>
      <c r="G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3532</v>
      </c>
      <c r="H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4850</v>
      </c>
      <c r="I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304</v>
      </c>
      <c r="J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2650</v>
      </c>
      <c r="K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183281</v>
      </c>
      <c r="L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2131</v>
      </c>
      <c r="M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134214</v>
      </c>
      <c r="N1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358</v>
      </c>
      <c r="O13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317853</v>
      </c>
      <c r="P13" s="19" t="s">
        <v>20</v>
      </c>
      <c r="Q13" s="20" t="s">
        <v>21</v>
      </c>
      <c r="R13" s="21" t="s">
        <v>22</v>
      </c>
      <c r="T13"/>
      <c r="U13" s="2"/>
    </row>
    <row r="14" spans="1:21" ht="117" customHeight="1" x14ac:dyDescent="0.25">
      <c r="B14" s="22" t="s">
        <v>23</v>
      </c>
      <c r="C14" s="17" t="s">
        <v>20</v>
      </c>
      <c r="D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9</v>
      </c>
      <c r="E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0</v>
      </c>
      <c r="J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979</v>
      </c>
      <c r="K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1989</v>
      </c>
      <c r="L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16</v>
      </c>
      <c r="M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4</v>
      </c>
      <c r="N1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14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1993</v>
      </c>
      <c r="P14" s="19"/>
      <c r="Q14" s="20"/>
      <c r="R14" s="21"/>
      <c r="T14"/>
      <c r="U14" s="2"/>
    </row>
    <row r="15" spans="1:21" ht="68.25" customHeight="1" x14ac:dyDescent="0.25">
      <c r="B15" s="17" t="s">
        <v>24</v>
      </c>
      <c r="C15" s="17" t="s">
        <v>20</v>
      </c>
      <c r="D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1099</v>
      </c>
      <c r="E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1742</v>
      </c>
      <c r="F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2</v>
      </c>
      <c r="G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957</v>
      </c>
      <c r="H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2298</v>
      </c>
      <c r="I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6</v>
      </c>
      <c r="J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364</v>
      </c>
      <c r="K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16049</v>
      </c>
      <c r="L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110</v>
      </c>
      <c r="M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500</v>
      </c>
      <c r="N1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15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16549</v>
      </c>
      <c r="T15"/>
      <c r="U15" s="2"/>
    </row>
    <row r="16" spans="1:21" ht="49.5" customHeight="1" x14ac:dyDescent="0.25">
      <c r="B16" s="17" t="s">
        <v>25</v>
      </c>
      <c r="C16" s="17" t="s">
        <v>20</v>
      </c>
      <c r="D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62</v>
      </c>
      <c r="E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</v>
      </c>
      <c r="J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3252</v>
      </c>
      <c r="K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3252</v>
      </c>
      <c r="L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11</v>
      </c>
      <c r="M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15</v>
      </c>
      <c r="N1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16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3267</v>
      </c>
      <c r="T16"/>
      <c r="U16" s="2"/>
    </row>
    <row r="17" spans="2:21" ht="127.5" x14ac:dyDescent="0.25">
      <c r="B17" s="69" t="s">
        <v>26</v>
      </c>
      <c r="C17" s="69"/>
      <c r="D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3033</v>
      </c>
      <c r="E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376</v>
      </c>
      <c r="F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5</v>
      </c>
      <c r="G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37925</v>
      </c>
      <c r="H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17916</v>
      </c>
      <c r="I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236</v>
      </c>
      <c r="J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11690</v>
      </c>
      <c r="K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80330</v>
      </c>
      <c r="L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5637</v>
      </c>
      <c r="M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30856</v>
      </c>
      <c r="N17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14998</v>
      </c>
      <c r="O17" s="70">
        <f>SUM(O18+O19+O20+O21)</f>
        <v>126184</v>
      </c>
      <c r="T17"/>
      <c r="U17" s="2"/>
    </row>
    <row r="18" spans="2:21" ht="49.5" customHeight="1" x14ac:dyDescent="0.25">
      <c r="B18" s="17" t="s">
        <v>27</v>
      </c>
      <c r="C18" s="17" t="s">
        <v>20</v>
      </c>
      <c r="D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514</v>
      </c>
      <c r="E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188</v>
      </c>
      <c r="F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1</v>
      </c>
      <c r="G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479</v>
      </c>
      <c r="H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690</v>
      </c>
      <c r="I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7</v>
      </c>
      <c r="J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9706</v>
      </c>
      <c r="K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69977</v>
      </c>
      <c r="L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5588</v>
      </c>
      <c r="M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30206</v>
      </c>
      <c r="N1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14998</v>
      </c>
      <c r="O18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115181</v>
      </c>
      <c r="T18"/>
      <c r="U18" s="2"/>
    </row>
    <row r="19" spans="2:21" ht="57" customHeight="1" x14ac:dyDescent="0.25">
      <c r="B19" s="17" t="s">
        <v>28</v>
      </c>
      <c r="C19" s="17" t="s">
        <v>21</v>
      </c>
      <c r="D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131</v>
      </c>
      <c r="E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26859</v>
      </c>
      <c r="H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7476</v>
      </c>
      <c r="I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29</v>
      </c>
      <c r="J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1737</v>
      </c>
      <c r="K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1957</v>
      </c>
      <c r="L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17</v>
      </c>
      <c r="M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21</v>
      </c>
      <c r="N1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19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1978</v>
      </c>
      <c r="T19"/>
      <c r="U19" s="2"/>
    </row>
    <row r="20" spans="2:21" ht="49.5" customHeight="1" x14ac:dyDescent="0.25">
      <c r="B20" s="17" t="s">
        <v>29</v>
      </c>
      <c r="C20" s="17" t="s">
        <v>20</v>
      </c>
      <c r="D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1678</v>
      </c>
      <c r="E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5</v>
      </c>
      <c r="F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2</v>
      </c>
      <c r="G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5564</v>
      </c>
      <c r="H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460</v>
      </c>
      <c r="I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163</v>
      </c>
      <c r="J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32</v>
      </c>
      <c r="K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65</v>
      </c>
      <c r="L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9</v>
      </c>
      <c r="M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9</v>
      </c>
      <c r="N2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20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74</v>
      </c>
      <c r="T20"/>
      <c r="U20" s="2"/>
    </row>
    <row r="21" spans="2:21" ht="49.5" customHeight="1" x14ac:dyDescent="0.25">
      <c r="B21" s="17" t="s">
        <v>30</v>
      </c>
      <c r="C21" s="23" t="s">
        <v>20</v>
      </c>
      <c r="D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710</v>
      </c>
      <c r="E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183</v>
      </c>
      <c r="F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2</v>
      </c>
      <c r="G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5023</v>
      </c>
      <c r="H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9290</v>
      </c>
      <c r="I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37</v>
      </c>
      <c r="J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215</v>
      </c>
      <c r="K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8331</v>
      </c>
      <c r="L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23</v>
      </c>
      <c r="M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620</v>
      </c>
      <c r="N2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21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8951</v>
      </c>
      <c r="P21">
        <v>1</v>
      </c>
      <c r="T21"/>
      <c r="U21" s="2"/>
    </row>
    <row r="22" spans="2:21" ht="118.5" customHeight="1" x14ac:dyDescent="0.25">
      <c r="B22" s="69" t="s">
        <v>31</v>
      </c>
      <c r="C22" s="69"/>
      <c r="D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8244</v>
      </c>
      <c r="E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21326</v>
      </c>
      <c r="F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48</v>
      </c>
      <c r="G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47886</v>
      </c>
      <c r="H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52209</v>
      </c>
      <c r="I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348</v>
      </c>
      <c r="J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402707</v>
      </c>
      <c r="K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983760</v>
      </c>
      <c r="L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171555</v>
      </c>
      <c r="M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468536</v>
      </c>
      <c r="N2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158311</v>
      </c>
      <c r="O22" s="70">
        <f>SUM(O23+O24+O25+O26+O27+O28+O29+O30+O31+O32+O33)</f>
        <v>1610607</v>
      </c>
      <c r="T22"/>
      <c r="U22" s="2"/>
    </row>
    <row r="23" spans="2:21" ht="49.5" customHeight="1" x14ac:dyDescent="0.25">
      <c r="B23" s="17" t="s">
        <v>32</v>
      </c>
      <c r="C23" s="17" t="s">
        <v>20</v>
      </c>
      <c r="D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809</v>
      </c>
      <c r="E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368</v>
      </c>
      <c r="F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20</v>
      </c>
      <c r="G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1863</v>
      </c>
      <c r="H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2853</v>
      </c>
      <c r="I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</v>
      </c>
      <c r="J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10106</v>
      </c>
      <c r="K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24029</v>
      </c>
      <c r="L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127</v>
      </c>
      <c r="M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1823</v>
      </c>
      <c r="N2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158311</v>
      </c>
      <c r="O23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184163</v>
      </c>
      <c r="T23"/>
      <c r="U23" s="2"/>
    </row>
    <row r="24" spans="2:21" ht="49.5" customHeight="1" x14ac:dyDescent="0.25">
      <c r="B24" s="17" t="s">
        <v>33</v>
      </c>
      <c r="C24" s="17" t="s">
        <v>20</v>
      </c>
      <c r="D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45</v>
      </c>
      <c r="E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0</v>
      </c>
      <c r="J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141760</v>
      </c>
      <c r="K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141756</v>
      </c>
      <c r="L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0</v>
      </c>
      <c r="M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0</v>
      </c>
      <c r="N2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24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141756</v>
      </c>
      <c r="T24"/>
      <c r="U24" s="2"/>
    </row>
    <row r="25" spans="2:21" ht="49.5" customHeight="1" x14ac:dyDescent="0.25">
      <c r="B25" s="17" t="s">
        <v>34</v>
      </c>
      <c r="C25" s="17" t="s">
        <v>20</v>
      </c>
      <c r="D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671</v>
      </c>
      <c r="E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5216</v>
      </c>
      <c r="F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11</v>
      </c>
      <c r="G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15909</v>
      </c>
      <c r="H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16008</v>
      </c>
      <c r="I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67</v>
      </c>
      <c r="J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7487</v>
      </c>
      <c r="K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491228</v>
      </c>
      <c r="L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3023</v>
      </c>
      <c r="M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200003</v>
      </c>
      <c r="N2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25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691231</v>
      </c>
      <c r="T25"/>
      <c r="U25" s="2"/>
    </row>
    <row r="26" spans="2:21" ht="49.5" customHeight="1" x14ac:dyDescent="0.25">
      <c r="B26" s="17" t="s">
        <v>35</v>
      </c>
      <c r="C26" s="17" t="s">
        <v>21</v>
      </c>
      <c r="D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33</v>
      </c>
      <c r="E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155</v>
      </c>
      <c r="H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155</v>
      </c>
      <c r="I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0</v>
      </c>
      <c r="J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44</v>
      </c>
      <c r="K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1810</v>
      </c>
      <c r="L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2</v>
      </c>
      <c r="M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2</v>
      </c>
      <c r="N2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26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1812</v>
      </c>
      <c r="T26"/>
      <c r="U26" s="2"/>
    </row>
    <row r="27" spans="2:21" ht="49.5" customHeight="1" x14ac:dyDescent="0.25">
      <c r="B27" s="17" t="s">
        <v>36</v>
      </c>
      <c r="C27" s="17" t="s">
        <v>20</v>
      </c>
      <c r="D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943</v>
      </c>
      <c r="E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196</v>
      </c>
      <c r="F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7027</v>
      </c>
      <c r="H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3267</v>
      </c>
      <c r="I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26</v>
      </c>
      <c r="J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12665</v>
      </c>
      <c r="K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38500</v>
      </c>
      <c r="L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12679</v>
      </c>
      <c r="M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83983</v>
      </c>
      <c r="N2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27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122483</v>
      </c>
      <c r="T27"/>
      <c r="U27" s="2"/>
    </row>
    <row r="28" spans="2:21" ht="49.5" customHeight="1" x14ac:dyDescent="0.25">
      <c r="B28" s="17" t="s">
        <v>37</v>
      </c>
      <c r="C28" s="17" t="s">
        <v>20</v>
      </c>
      <c r="D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4012</v>
      </c>
      <c r="E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13494</v>
      </c>
      <c r="F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17</v>
      </c>
      <c r="G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13659</v>
      </c>
      <c r="H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24407</v>
      </c>
      <c r="I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221</v>
      </c>
      <c r="J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92173</v>
      </c>
      <c r="K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101358</v>
      </c>
      <c r="L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86318</v>
      </c>
      <c r="M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96089</v>
      </c>
      <c r="N2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28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197447</v>
      </c>
      <c r="T28"/>
      <c r="U28" s="2"/>
    </row>
    <row r="29" spans="2:21" ht="49.5" customHeight="1" x14ac:dyDescent="0.25">
      <c r="B29" s="17" t="s">
        <v>38</v>
      </c>
      <c r="C29" s="17" t="s">
        <v>20</v>
      </c>
      <c r="D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633</v>
      </c>
      <c r="E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1114</v>
      </c>
      <c r="F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2439</v>
      </c>
      <c r="H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3745</v>
      </c>
      <c r="I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4</v>
      </c>
      <c r="J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58283</v>
      </c>
      <c r="K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66998</v>
      </c>
      <c r="L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64341</v>
      </c>
      <c r="M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72822</v>
      </c>
      <c r="N2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29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139820</v>
      </c>
      <c r="T29"/>
      <c r="U29" s="2"/>
    </row>
    <row r="30" spans="2:21" ht="49.5" customHeight="1" x14ac:dyDescent="0.25">
      <c r="B30" s="17" t="s">
        <v>39</v>
      </c>
      <c r="C30" s="17" t="s">
        <v>20</v>
      </c>
      <c r="D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467</v>
      </c>
      <c r="E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3500</v>
      </c>
      <c r="H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18</v>
      </c>
      <c r="J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77238</v>
      </c>
      <c r="K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93109</v>
      </c>
      <c r="L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2325</v>
      </c>
      <c r="M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3653</v>
      </c>
      <c r="N3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0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96762</v>
      </c>
      <c r="T30"/>
      <c r="U30" s="2"/>
    </row>
    <row r="31" spans="2:21" ht="49.5" customHeight="1" x14ac:dyDescent="0.25">
      <c r="B31" s="17" t="s">
        <v>40</v>
      </c>
      <c r="C31" s="17" t="s">
        <v>21</v>
      </c>
      <c r="D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49</v>
      </c>
      <c r="E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33</v>
      </c>
      <c r="F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691</v>
      </c>
      <c r="H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737</v>
      </c>
      <c r="I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3</v>
      </c>
      <c r="J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375</v>
      </c>
      <c r="K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450</v>
      </c>
      <c r="L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39</v>
      </c>
      <c r="M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52</v>
      </c>
      <c r="N3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1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502</v>
      </c>
      <c r="T31"/>
      <c r="U31" s="2"/>
    </row>
    <row r="32" spans="2:21" ht="49.5" customHeight="1" x14ac:dyDescent="0.25">
      <c r="B32" s="17" t="s">
        <v>41</v>
      </c>
      <c r="C32" s="17" t="s">
        <v>20</v>
      </c>
      <c r="D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276</v>
      </c>
      <c r="E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4</v>
      </c>
      <c r="F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2350</v>
      </c>
      <c r="H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77</v>
      </c>
      <c r="I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7</v>
      </c>
      <c r="J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1885</v>
      </c>
      <c r="K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8397</v>
      </c>
      <c r="L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1743</v>
      </c>
      <c r="M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7790</v>
      </c>
      <c r="N3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2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16187</v>
      </c>
      <c r="T32"/>
      <c r="U32" s="2"/>
    </row>
    <row r="33" spans="2:21" ht="49.5" customHeight="1" x14ac:dyDescent="0.25">
      <c r="B33" s="17" t="s">
        <v>42</v>
      </c>
      <c r="C33" s="17" t="s">
        <v>20</v>
      </c>
      <c r="D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306</v>
      </c>
      <c r="E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901</v>
      </c>
      <c r="F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293</v>
      </c>
      <c r="H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960</v>
      </c>
      <c r="I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0</v>
      </c>
      <c r="J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691</v>
      </c>
      <c r="K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16125</v>
      </c>
      <c r="L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958</v>
      </c>
      <c r="M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2319</v>
      </c>
      <c r="N3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3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18444</v>
      </c>
      <c r="T33"/>
      <c r="U33" s="2"/>
    </row>
    <row r="34" spans="2:21" ht="127.5" x14ac:dyDescent="0.25">
      <c r="B34" s="69" t="s">
        <v>43</v>
      </c>
      <c r="C34" s="71"/>
      <c r="D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6490</v>
      </c>
      <c r="E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8512</v>
      </c>
      <c r="F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5</v>
      </c>
      <c r="G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43373</v>
      </c>
      <c r="H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48678</v>
      </c>
      <c r="I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38</v>
      </c>
      <c r="J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1955</v>
      </c>
      <c r="K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7773</v>
      </c>
      <c r="L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4509</v>
      </c>
      <c r="M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15769</v>
      </c>
      <c r="N3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4" s="70">
        <f>SUM(O35+O36+O37+O38+O39+O40+O42+O43)</f>
        <v>23541</v>
      </c>
      <c r="T34"/>
      <c r="U34" s="2"/>
    </row>
    <row r="35" spans="2:21" ht="49.5" customHeight="1" x14ac:dyDescent="0.25">
      <c r="B35" s="17" t="s">
        <v>44</v>
      </c>
      <c r="C35" s="17" t="s">
        <v>20</v>
      </c>
      <c r="D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288</v>
      </c>
      <c r="E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6662</v>
      </c>
      <c r="F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17147</v>
      </c>
      <c r="H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18075</v>
      </c>
      <c r="I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</v>
      </c>
      <c r="J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0</v>
      </c>
      <c r="K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0</v>
      </c>
      <c r="L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615</v>
      </c>
      <c r="M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1621</v>
      </c>
      <c r="N3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5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1621</v>
      </c>
      <c r="T35"/>
      <c r="U35" s="2"/>
    </row>
    <row r="36" spans="2:21" ht="49.5" customHeight="1" x14ac:dyDescent="0.25">
      <c r="B36" s="17" t="s">
        <v>45</v>
      </c>
      <c r="C36" s="17" t="s">
        <v>20</v>
      </c>
      <c r="D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1109</v>
      </c>
      <c r="E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0</v>
      </c>
      <c r="J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7</v>
      </c>
      <c r="K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46</v>
      </c>
      <c r="L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471</v>
      </c>
      <c r="M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5701</v>
      </c>
      <c r="N3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6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5747</v>
      </c>
      <c r="T36"/>
      <c r="U36" s="2"/>
    </row>
    <row r="37" spans="2:21" ht="49.5" customHeight="1" x14ac:dyDescent="0.25">
      <c r="B37" s="17" t="s">
        <v>46</v>
      </c>
      <c r="C37" s="17" t="s">
        <v>20</v>
      </c>
      <c r="D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3150</v>
      </c>
      <c r="E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590</v>
      </c>
      <c r="F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2</v>
      </c>
      <c r="G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7072</v>
      </c>
      <c r="H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6395</v>
      </c>
      <c r="I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11</v>
      </c>
      <c r="J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54</v>
      </c>
      <c r="K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592</v>
      </c>
      <c r="L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46</v>
      </c>
      <c r="M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830</v>
      </c>
      <c r="N3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7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1422</v>
      </c>
      <c r="T37"/>
      <c r="U37" s="2"/>
    </row>
    <row r="38" spans="2:21" ht="49.5" customHeight="1" x14ac:dyDescent="0.25">
      <c r="B38" s="17" t="s">
        <v>47</v>
      </c>
      <c r="C38" s="17" t="s">
        <v>20</v>
      </c>
      <c r="D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649</v>
      </c>
      <c r="E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1210</v>
      </c>
      <c r="F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16888</v>
      </c>
      <c r="H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1096</v>
      </c>
      <c r="I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</v>
      </c>
      <c r="J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8</v>
      </c>
      <c r="K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100</v>
      </c>
      <c r="L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52</v>
      </c>
      <c r="M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870</v>
      </c>
      <c r="N3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8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970</v>
      </c>
      <c r="T38"/>
      <c r="U38" s="2"/>
    </row>
    <row r="39" spans="2:21" ht="49.5" customHeight="1" x14ac:dyDescent="0.25">
      <c r="B39" s="17" t="s">
        <v>48</v>
      </c>
      <c r="C39" s="17" t="s">
        <v>20</v>
      </c>
      <c r="D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178</v>
      </c>
      <c r="E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4</v>
      </c>
      <c r="F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3</v>
      </c>
      <c r="G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904</v>
      </c>
      <c r="H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22269</v>
      </c>
      <c r="I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5</v>
      </c>
      <c r="J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31</v>
      </c>
      <c r="K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3366</v>
      </c>
      <c r="L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24</v>
      </c>
      <c r="M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680</v>
      </c>
      <c r="N3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39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4046</v>
      </c>
      <c r="T39"/>
      <c r="U39" s="2"/>
    </row>
    <row r="40" spans="2:21" ht="49.5" customHeight="1" x14ac:dyDescent="0.25">
      <c r="B40" s="17" t="s">
        <v>49</v>
      </c>
      <c r="C40" s="17" t="s">
        <v>20</v>
      </c>
      <c r="D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254</v>
      </c>
      <c r="E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771</v>
      </c>
      <c r="H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747</v>
      </c>
      <c r="I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14</v>
      </c>
      <c r="J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1845</v>
      </c>
      <c r="K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3620</v>
      </c>
      <c r="L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3251</v>
      </c>
      <c r="M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4980</v>
      </c>
      <c r="N4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40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8600</v>
      </c>
      <c r="T40"/>
      <c r="U40" s="2"/>
    </row>
    <row r="41" spans="2:21" ht="53.25" customHeight="1" x14ac:dyDescent="0.25">
      <c r="B41" s="17" t="s">
        <v>50</v>
      </c>
      <c r="C41" s="17" t="s">
        <v>21</v>
      </c>
      <c r="D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20</v>
      </c>
      <c r="E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</v>
      </c>
      <c r="J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</v>
      </c>
      <c r="K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</v>
      </c>
      <c r="L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0</v>
      </c>
      <c r="M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0</v>
      </c>
      <c r="N4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41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</v>
      </c>
      <c r="T41"/>
      <c r="U41" s="2"/>
    </row>
    <row r="42" spans="2:21" ht="49.5" customHeight="1" x14ac:dyDescent="0.25">
      <c r="B42" s="17" t="s">
        <v>51</v>
      </c>
      <c r="C42" s="17" t="s">
        <v>20</v>
      </c>
      <c r="D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159</v>
      </c>
      <c r="E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3</v>
      </c>
      <c r="J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9</v>
      </c>
      <c r="K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48</v>
      </c>
      <c r="L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50</v>
      </c>
      <c r="M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1087</v>
      </c>
      <c r="N4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42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1135</v>
      </c>
      <c r="T42"/>
      <c r="U42" s="2"/>
    </row>
    <row r="43" spans="2:21" ht="103.5" customHeight="1" x14ac:dyDescent="0.25">
      <c r="B43" s="22" t="s">
        <v>52</v>
      </c>
      <c r="C43" s="17" t="s">
        <v>21</v>
      </c>
      <c r="D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684</v>
      </c>
      <c r="E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46</v>
      </c>
      <c r="F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591</v>
      </c>
      <c r="H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96</v>
      </c>
      <c r="I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</v>
      </c>
      <c r="J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0</v>
      </c>
      <c r="K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0</v>
      </c>
      <c r="L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0</v>
      </c>
      <c r="M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0</v>
      </c>
      <c r="N4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43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0</v>
      </c>
      <c r="T43"/>
      <c r="U43" s="2"/>
    </row>
    <row r="44" spans="2:21" ht="127.5" x14ac:dyDescent="0.25">
      <c r="B44" s="69" t="s">
        <v>53</v>
      </c>
      <c r="C44" s="69"/>
      <c r="D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3338</v>
      </c>
      <c r="E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2743</v>
      </c>
      <c r="F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25</v>
      </c>
      <c r="G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13117</v>
      </c>
      <c r="H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7511</v>
      </c>
      <c r="I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821</v>
      </c>
      <c r="J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71064</v>
      </c>
      <c r="K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90242</v>
      </c>
      <c r="L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57</v>
      </c>
      <c r="M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897</v>
      </c>
      <c r="N44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665001</v>
      </c>
      <c r="O44" s="70">
        <f>SUM(O45+O46+O47+O48+O49+O50)</f>
        <v>756140</v>
      </c>
      <c r="T44"/>
      <c r="U44" s="2"/>
    </row>
    <row r="45" spans="2:21" ht="53.25" customHeight="1" x14ac:dyDescent="0.25">
      <c r="B45" s="17" t="s">
        <v>54</v>
      </c>
      <c r="C45" s="17" t="s">
        <v>20</v>
      </c>
      <c r="D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1426</v>
      </c>
      <c r="E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659</v>
      </c>
      <c r="F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10</v>
      </c>
      <c r="G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4096</v>
      </c>
      <c r="H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3770</v>
      </c>
      <c r="I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238</v>
      </c>
      <c r="J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50442</v>
      </c>
      <c r="K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50474</v>
      </c>
      <c r="L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2</v>
      </c>
      <c r="M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7</v>
      </c>
      <c r="N4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665001</v>
      </c>
      <c r="O45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715482</v>
      </c>
      <c r="T45"/>
      <c r="U45" s="2"/>
    </row>
    <row r="46" spans="2:21" ht="60.75" customHeight="1" x14ac:dyDescent="0.25">
      <c r="B46" s="17" t="s">
        <v>55</v>
      </c>
      <c r="C46" s="17" t="s">
        <v>20</v>
      </c>
      <c r="D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168</v>
      </c>
      <c r="E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489</v>
      </c>
      <c r="F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1000</v>
      </c>
      <c r="H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695</v>
      </c>
      <c r="I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12</v>
      </c>
      <c r="J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124</v>
      </c>
      <c r="K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3962</v>
      </c>
      <c r="L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2</v>
      </c>
      <c r="M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95</v>
      </c>
      <c r="N4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46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4057</v>
      </c>
      <c r="T46"/>
      <c r="U46" s="2"/>
    </row>
    <row r="47" spans="2:21" ht="49.5" customHeight="1" x14ac:dyDescent="0.25">
      <c r="B47" s="17" t="s">
        <v>56</v>
      </c>
      <c r="C47" s="17" t="s">
        <v>20</v>
      </c>
      <c r="D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893</v>
      </c>
      <c r="E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887</v>
      </c>
      <c r="F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2</v>
      </c>
      <c r="G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4241</v>
      </c>
      <c r="H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136</v>
      </c>
      <c r="I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27</v>
      </c>
      <c r="J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159</v>
      </c>
      <c r="K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1753</v>
      </c>
      <c r="L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29</v>
      </c>
      <c r="M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409</v>
      </c>
      <c r="N4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47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2162</v>
      </c>
      <c r="T47"/>
      <c r="U47" s="2"/>
    </row>
    <row r="48" spans="2:21" ht="49.5" customHeight="1" x14ac:dyDescent="0.25">
      <c r="B48" s="17" t="s">
        <v>57</v>
      </c>
      <c r="C48" s="17" t="s">
        <v>20</v>
      </c>
      <c r="D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59</v>
      </c>
      <c r="E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7</v>
      </c>
      <c r="J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18908</v>
      </c>
      <c r="K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18909</v>
      </c>
      <c r="L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</v>
      </c>
      <c r="M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</v>
      </c>
      <c r="N4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48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18910</v>
      </c>
      <c r="T48"/>
      <c r="U48" s="2"/>
    </row>
    <row r="49" spans="2:21" ht="49.5" customHeight="1" x14ac:dyDescent="0.25">
      <c r="B49" s="17" t="s">
        <v>58</v>
      </c>
      <c r="C49" s="17" t="s">
        <v>20</v>
      </c>
      <c r="D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137</v>
      </c>
      <c r="E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</v>
      </c>
      <c r="F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1</v>
      </c>
      <c r="G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935</v>
      </c>
      <c r="H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26</v>
      </c>
      <c r="I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2</v>
      </c>
      <c r="J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1406</v>
      </c>
      <c r="K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14824</v>
      </c>
      <c r="L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11</v>
      </c>
      <c r="M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160</v>
      </c>
      <c r="N49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49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14984</v>
      </c>
      <c r="T49"/>
      <c r="U49" s="2"/>
    </row>
    <row r="50" spans="2:21" ht="49.5" customHeight="1" x14ac:dyDescent="0.25">
      <c r="B50" s="17" t="s">
        <v>59</v>
      </c>
      <c r="C50" s="17" t="s">
        <v>20</v>
      </c>
      <c r="D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655</v>
      </c>
      <c r="E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707</v>
      </c>
      <c r="F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12</v>
      </c>
      <c r="G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2845</v>
      </c>
      <c r="H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2884</v>
      </c>
      <c r="I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535</v>
      </c>
      <c r="J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25</v>
      </c>
      <c r="K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320</v>
      </c>
      <c r="L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12</v>
      </c>
      <c r="M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225</v>
      </c>
      <c r="N5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50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545</v>
      </c>
      <c r="T50"/>
      <c r="U50" s="2"/>
    </row>
    <row r="51" spans="2:21" ht="114.75" customHeight="1" x14ac:dyDescent="0.25">
      <c r="B51" s="69" t="s">
        <v>60</v>
      </c>
      <c r="C51" s="69"/>
      <c r="D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3755</v>
      </c>
      <c r="E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638</v>
      </c>
      <c r="F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3</v>
      </c>
      <c r="G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14303</v>
      </c>
      <c r="H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15795</v>
      </c>
      <c r="I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124</v>
      </c>
      <c r="J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18254</v>
      </c>
      <c r="K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63410</v>
      </c>
      <c r="L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4388</v>
      </c>
      <c r="M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80223</v>
      </c>
      <c r="N51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25637</v>
      </c>
      <c r="O51" s="70">
        <f>SUM(O52+O53+O54+O55+O56+O57+O58)</f>
        <v>169270</v>
      </c>
      <c r="T51"/>
      <c r="U51" s="2"/>
    </row>
    <row r="52" spans="2:21" ht="49.5" customHeight="1" x14ac:dyDescent="0.25">
      <c r="B52" s="17" t="s">
        <v>61</v>
      </c>
      <c r="C52" s="17" t="s">
        <v>20</v>
      </c>
      <c r="D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713</v>
      </c>
      <c r="E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20</v>
      </c>
      <c r="F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2054</v>
      </c>
      <c r="H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2066</v>
      </c>
      <c r="I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77</v>
      </c>
      <c r="J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106</v>
      </c>
      <c r="K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785</v>
      </c>
      <c r="L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467</v>
      </c>
      <c r="M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19536</v>
      </c>
      <c r="N52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52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</f>
        <v>20321</v>
      </c>
      <c r="T52"/>
      <c r="U52" s="2"/>
    </row>
    <row r="53" spans="2:21" ht="49.5" customHeight="1" x14ac:dyDescent="0.25">
      <c r="B53" s="17" t="s">
        <v>62</v>
      </c>
      <c r="C53" s="17" t="s">
        <v>20</v>
      </c>
      <c r="D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500</v>
      </c>
      <c r="E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8</v>
      </c>
      <c r="F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2187</v>
      </c>
      <c r="H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2195</v>
      </c>
      <c r="I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0</v>
      </c>
      <c r="J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250</v>
      </c>
      <c r="K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8795</v>
      </c>
      <c r="L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322</v>
      </c>
      <c r="M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14740</v>
      </c>
      <c r="N5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53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</f>
        <v>23535</v>
      </c>
      <c r="T53"/>
    </row>
    <row r="54" spans="2:21" ht="57" customHeight="1" x14ac:dyDescent="0.25">
      <c r="B54" s="17" t="s">
        <v>63</v>
      </c>
      <c r="C54" s="17" t="s">
        <v>20</v>
      </c>
      <c r="D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722</v>
      </c>
      <c r="E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1470</v>
      </c>
      <c r="H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1488</v>
      </c>
      <c r="I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</v>
      </c>
      <c r="J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313</v>
      </c>
      <c r="K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20136</v>
      </c>
      <c r="L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331</v>
      </c>
      <c r="M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32411</v>
      </c>
      <c r="N5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54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</f>
        <v>52547</v>
      </c>
      <c r="Q54" t="s">
        <v>64</v>
      </c>
      <c r="R54" s="25">
        <f>+D65</f>
        <v>33786</v>
      </c>
      <c r="T54"/>
    </row>
    <row r="55" spans="2:21" ht="64.5" customHeight="1" x14ac:dyDescent="0.25">
      <c r="B55" s="17" t="s">
        <v>65</v>
      </c>
      <c r="C55" s="17" t="s">
        <v>20</v>
      </c>
      <c r="D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517</v>
      </c>
      <c r="E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51</v>
      </c>
      <c r="F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4048</v>
      </c>
      <c r="H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4938</v>
      </c>
      <c r="I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30</v>
      </c>
      <c r="J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3944</v>
      </c>
      <c r="K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15784</v>
      </c>
      <c r="L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65</v>
      </c>
      <c r="M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354</v>
      </c>
      <c r="N55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25637</v>
      </c>
      <c r="O55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Row],[Crucerístas Beneficiados]]</f>
        <v>41775</v>
      </c>
      <c r="Q55" t="s">
        <v>66</v>
      </c>
      <c r="R55" s="25">
        <f>+E65+G65+H65</f>
        <v>353386</v>
      </c>
      <c r="T55"/>
    </row>
    <row r="56" spans="2:21" ht="49.5" customHeight="1" x14ac:dyDescent="0.25">
      <c r="B56" s="17" t="s">
        <v>67</v>
      </c>
      <c r="C56" s="17" t="s">
        <v>20</v>
      </c>
      <c r="D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82</v>
      </c>
      <c r="E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</v>
      </c>
      <c r="J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11431</v>
      </c>
      <c r="K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11350</v>
      </c>
      <c r="L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0</v>
      </c>
      <c r="M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0</v>
      </c>
      <c r="N56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56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</f>
        <v>11350</v>
      </c>
      <c r="Q56" t="s">
        <v>68</v>
      </c>
      <c r="R56" s="25">
        <f>+I65</f>
        <v>1887</v>
      </c>
      <c r="T56"/>
    </row>
    <row r="57" spans="2:21" ht="49.5" customHeight="1" x14ac:dyDescent="0.25">
      <c r="B57" s="17" t="s">
        <v>69</v>
      </c>
      <c r="C57" s="17" t="s">
        <v>20</v>
      </c>
      <c r="D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1138</v>
      </c>
      <c r="E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550</v>
      </c>
      <c r="F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3</v>
      </c>
      <c r="G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3799</v>
      </c>
      <c r="H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4402</v>
      </c>
      <c r="I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6</v>
      </c>
      <c r="J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2097</v>
      </c>
      <c r="K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3241</v>
      </c>
      <c r="L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3015</v>
      </c>
      <c r="M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4284</v>
      </c>
      <c r="N57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57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</f>
        <v>7525</v>
      </c>
      <c r="Q57" t="s">
        <v>70</v>
      </c>
      <c r="R57" s="25">
        <f>+J65+L65</f>
        <v>703548</v>
      </c>
      <c r="T57"/>
    </row>
    <row r="58" spans="2:21" ht="49.5" customHeight="1" x14ac:dyDescent="0.25">
      <c r="B58" s="26" t="s">
        <v>71</v>
      </c>
      <c r="C58" s="26" t="s">
        <v>20</v>
      </c>
      <c r="D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83</v>
      </c>
      <c r="E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9</v>
      </c>
      <c r="F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745</v>
      </c>
      <c r="H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706</v>
      </c>
      <c r="I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9</v>
      </c>
      <c r="J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113</v>
      </c>
      <c r="K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3319</v>
      </c>
      <c r="L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188</v>
      </c>
      <c r="M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8898</v>
      </c>
      <c r="N58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58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</f>
        <v>12217</v>
      </c>
      <c r="P58" s="27"/>
      <c r="Q58" s="27"/>
      <c r="R58" s="27"/>
      <c r="T58"/>
    </row>
    <row r="59" spans="2:21" ht="127.5" x14ac:dyDescent="0.25">
      <c r="B59" s="69" t="s">
        <v>72</v>
      </c>
      <c r="C59" s="69"/>
      <c r="D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748</v>
      </c>
      <c r="E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183</v>
      </c>
      <c r="F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2536</v>
      </c>
      <c r="H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2672</v>
      </c>
      <c r="I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</v>
      </c>
      <c r="J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42</v>
      </c>
      <c r="K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92</v>
      </c>
      <c r="L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92</v>
      </c>
      <c r="M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627</v>
      </c>
      <c r="N59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59" s="70">
        <f>SUM(O60+O61)</f>
        <v>719</v>
      </c>
      <c r="T59"/>
    </row>
    <row r="60" spans="2:21" ht="49.5" customHeight="1" x14ac:dyDescent="0.25">
      <c r="B60" s="17" t="s">
        <v>73</v>
      </c>
      <c r="C60" s="17" t="s">
        <v>20</v>
      </c>
      <c r="D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337</v>
      </c>
      <c r="E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166</v>
      </c>
      <c r="F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1942</v>
      </c>
      <c r="H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2304</v>
      </c>
      <c r="I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1</v>
      </c>
      <c r="J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1</v>
      </c>
      <c r="K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</v>
      </c>
      <c r="L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10</v>
      </c>
      <c r="M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10</v>
      </c>
      <c r="N60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60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</f>
        <v>11</v>
      </c>
      <c r="T60"/>
    </row>
    <row r="61" spans="2:21" ht="49.5" customHeight="1" x14ac:dyDescent="0.25">
      <c r="B61" s="17" t="s">
        <v>74</v>
      </c>
      <c r="C61" s="28" t="s">
        <v>20</v>
      </c>
      <c r="D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411</v>
      </c>
      <c r="E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17</v>
      </c>
      <c r="F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594</v>
      </c>
      <c r="H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368</v>
      </c>
      <c r="I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0</v>
      </c>
      <c r="J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41</v>
      </c>
      <c r="K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91</v>
      </c>
      <c r="L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82</v>
      </c>
      <c r="M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617</v>
      </c>
      <c r="N61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61" s="18">
        <f>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</f>
        <v>708</v>
      </c>
      <c r="T61"/>
    </row>
    <row r="62" spans="2:21" ht="112.5" customHeight="1" x14ac:dyDescent="0.25">
      <c r="B62" s="69" t="s">
        <v>75</v>
      </c>
      <c r="C62" s="69"/>
      <c r="D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1089</v>
      </c>
      <c r="E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8</v>
      </c>
      <c r="J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78</v>
      </c>
      <c r="K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218</v>
      </c>
      <c r="L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2007</v>
      </c>
      <c r="M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12559</v>
      </c>
      <c r="N62" s="70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62" s="70">
        <f>SUM(O63+O64)</f>
        <v>12777</v>
      </c>
      <c r="T62"/>
    </row>
    <row r="63" spans="2:21" ht="49.5" customHeight="1" x14ac:dyDescent="0.25">
      <c r="B63" s="17" t="s">
        <v>76</v>
      </c>
      <c r="C63" s="17" t="s">
        <v>20</v>
      </c>
      <c r="D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548</v>
      </c>
      <c r="E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0</v>
      </c>
      <c r="J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70</v>
      </c>
      <c r="K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201</v>
      </c>
      <c r="L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1659</v>
      </c>
      <c r="M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9091</v>
      </c>
      <c r="N63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63" s="18">
        <f>SUM(Tabla334567810111214131516181920212322242627252829303132333536373839404142434445464748495051525354555657585960616263646566676869707172737475767778798182838485868788899091929394959698991001011021031041051061081091101111131121141151161171181201211221231255[[#This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9292</v>
      </c>
      <c r="T63"/>
    </row>
    <row r="64" spans="2:21" ht="49.5" customHeight="1" x14ac:dyDescent="0.25">
      <c r="B64" s="17" t="s">
        <v>77</v>
      </c>
      <c r="C64" s="17" t="s">
        <v>20</v>
      </c>
      <c r="D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Preventivos]]+Tabla334567810111214131516181920212322242627252829303132333536373839404142434445464748495051525354555657585960616263646566676869707172737475767778798182838485868788899091929394959698991001011021031041051061081091101111131121141151161171181201211221231257[[#This Row],[Patrullajes Preventivos]]+Tabla334567810111214131516181920212322242627252829303132333536373839404142434445464748495051525354555657585960616263646566676869707172737475767778798182838485868788899091929394959698991001011021031041051061081091101111131121141151161171181201211221231290[[#This Row],[Patrullajes Preventivos]])</f>
        <v>541</v>
      </c>
      <c r="E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Depuradas]])</f>
        <v>0</v>
      </c>
      <c r="F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Retenidas]]+Tabla334567810111214131516181920212322242627252829303132333536373839404142434445464748495051525354555657585960616263646566676869707172737475767778798182838485868788899091929394959698991001011021031041051061081091101111131121141151161171181201211221231257[[#This Row],[Motocicletas Retenidas]]+Tabla334567810111214131516181920212322242627252829303132333536373839404142434445464748495051525354555657585960616263646566676869707172737475767778798182838485868788899091929394959698991001011021031041051061081091101111131121141151161171181201211221231290[[#This Row],[Motocicletas Retenidas]])</f>
        <v>0</v>
      </c>
      <c r="G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Depurados]]+Tabla334567810111214131516181920212322242627252829303132333536373839404142434445464748495051525354555657585960616263646566676869707172737475767778798182838485868788899091929394959698991001011021031041051061081091101111131121141151161171181201211221231257[[#This Row],[Vehículos Depurados]]+Tabla334567810111214131516181920212322242627252829303132333536373839404142434445464748495051525354555657585960616263646566676869707172737475767778798182838485868788899091929394959698991001011021031041051061081091101111131121141151161171181201211221231290[[#This Row],[Vehículos Depurados]])</f>
        <v>0</v>
      </c>
      <c r="H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Depuradas]]+Tabla334567810111214131516181920212322242627252829303132333536373839404142434445464748495051525354555657585960616263646566676869707172737475767778798182838485868788899091929394959698991001011021031041051061081091101111131121141151161171181201211221231290[[#This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Depuradas]])</f>
        <v>0</v>
      </c>
      <c r="I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Detenidas]]+Tabla334567810111214131516181920212322242627252829303132333536373839404142434445464748495051525354555657585960616263646566676869707172737475767778798182838485868788899091929394959698991001011021031041051061081091101111131121141151161171181201211221231257[[#This Row],[Personas Detenidas]]+Tabla334567810111214131516181920212322242627252829303132333536373839404142434445464748495051525354555657585960616263646566676869707172737475767778798182838485868788899091929394959698991001011021031041051061081091101111131121141151161171181201211221231290[[#This Row],[Personas Detenidas]])</f>
        <v>8</v>
      </c>
      <c r="J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Extranjeros]]+Tabla334567810111214131516181920212322242627252829303132333536373839404142434445464748495051525354555657585960616263646566676869707172737475767778798182838485868788899091929394959698991001011021031041051061081091101111131121141151161171181201211221231290[[#This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Extranjeros]])</f>
        <v>8</v>
      </c>
      <c r="K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Row],[Extranjeros Beneficiados en Asistencias]])</f>
        <v>17</v>
      </c>
      <c r="L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Dominicanos]]+Tabla334567810111214131516181920212322242627252829303132333536373839404142434445464748495051525354555657585960616263646566676869707172737475767778798182838485868788899091929394959698991001011021031041051061081091101111131121141151161171181201211221231257[[#This Row],[Cantidad de Asistencia Brindada a Dominicanos]]+Tabla334567810111214131516181920212322242627252829303132333536373839404142434445464748495051525354555657585960616263646566676869707172737475767778798182838485868788899091929394959698991001011021031041051061081091101111131121141151161171181201211221231290[[#This Row],[Cantidad de Asistencia Brindada a Dominicanos]])</f>
        <v>348</v>
      </c>
      <c r="M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Asistencias]]+Tabla334567810111214131516181920212322242627252829303132333536373839404142434445464748495051525354555657585960616263646566676869707172737475767778798182838485868788899091929394959698991001011021031041051061081091101111131121141151161171181201211221231290[[#This Row],[Dominicanos Beneficiados en Asistencias]])</f>
        <v>3468</v>
      </c>
      <c r="N64" s="18">
        <f>SUM(Tabla334567810111214131516181920212322242627252829303132333536373839404142434445464748495051525354555657585960616263646566676869707172737475767778798182838485868788899091929394959698991001011021031041051061081091101111131121141151161171181201211221231225[[#This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Beneficiados]]+Tabla334567810111214131516181920212322242627252829303132333536373839404142434445464748495051525354555657585960616263646566676869707172737475767778798182838485868788899091929394959698991001011021031041051061081091101111131121141151161171181201211221231257[[#This Row],[Crucerístas Beneficiados]]+Tabla334567810111214131516181920212322242627252829303132333536373839404142434445464748495051525354555657585960616263646566676869707172737475767778798182838485868788899091929394959698991001011021031041051061081091101111131121141151161171181201211221231290[[#This Row],[Crucerístas Beneficiados]])</f>
        <v>0</v>
      </c>
      <c r="O64" s="18">
        <f>SUM(Tabla334567810111214131516181920212322242627252829303132333536373839404142434445464748495051525354555657585960616263646566676869707172737475767778798182838485868788899091929394959698991001011021031041051061081091101111131121141151161171181201211221231255[[#This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Asistencias]]+Tabla334567810111214131516181920212322242627252829303132333536373839404142434445464748495051525354555657585960616263646566676869707172737475767778798182838485868788899091929394959698991001011021031041051061081091101111131121141151161171181201211221231255[[#This Row],[Extranjeros Beneficiados en Asistencias]])</f>
        <v>3485</v>
      </c>
      <c r="T64"/>
    </row>
    <row r="65" spans="2:20" ht="63.75" x14ac:dyDescent="0.25">
      <c r="B65" s="29" t="s">
        <v>78</v>
      </c>
      <c r="C65" s="29"/>
      <c r="D65" s="30">
        <f t="shared" ref="D65:O65" si="1">SUM(D12+D17+D22+D34+D44+D51+D59+D62)</f>
        <v>33786</v>
      </c>
      <c r="E65" s="30">
        <f t="shared" si="1"/>
        <v>37828</v>
      </c>
      <c r="F65" s="30">
        <f t="shared" si="1"/>
        <v>103</v>
      </c>
      <c r="G65" s="30">
        <f t="shared" si="1"/>
        <v>163629</v>
      </c>
      <c r="H65" s="30">
        <f t="shared" si="1"/>
        <v>151929</v>
      </c>
      <c r="I65" s="30">
        <f t="shared" si="1"/>
        <v>1887</v>
      </c>
      <c r="J65" s="30">
        <f t="shared" si="1"/>
        <v>513035</v>
      </c>
      <c r="K65" s="30">
        <f t="shared" si="1"/>
        <v>1430396</v>
      </c>
      <c r="L65" s="30">
        <f t="shared" si="1"/>
        <v>190513</v>
      </c>
      <c r="M65" s="30">
        <f t="shared" si="1"/>
        <v>744200</v>
      </c>
      <c r="N65" s="30">
        <f t="shared" si="1"/>
        <v>864305</v>
      </c>
      <c r="O65" s="30">
        <f t="shared" si="1"/>
        <v>3038900</v>
      </c>
      <c r="T65"/>
    </row>
    <row r="66" spans="2:20" ht="18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T66"/>
    </row>
    <row r="67" spans="2:20" ht="81.95" customHeight="1" x14ac:dyDescent="0.25">
      <c r="B67" s="63" t="s">
        <v>85</v>
      </c>
      <c r="C67" s="63"/>
      <c r="D67" s="63"/>
      <c r="E67" s="63"/>
      <c r="F67" s="63"/>
      <c r="G67" s="63"/>
      <c r="H67" s="63"/>
      <c r="I67" s="63"/>
      <c r="J67" s="32"/>
      <c r="K67" s="32"/>
      <c r="L67" s="32"/>
      <c r="M67" s="32"/>
      <c r="N67" s="32"/>
      <c r="T67"/>
    </row>
    <row r="68" spans="2:20" ht="81.95" customHeight="1" x14ac:dyDescent="1.2">
      <c r="B68" s="63" t="str">
        <f>CONCATENATE(D11,", ",D65)</f>
        <v>Patrullajes Preventivos, 33786</v>
      </c>
      <c r="C68" s="63"/>
      <c r="D68" s="63"/>
      <c r="E68" s="63"/>
      <c r="F68" s="63"/>
      <c r="G68" s="63"/>
      <c r="H68" s="63"/>
      <c r="I68" s="33"/>
      <c r="J68" s="33"/>
      <c r="K68" s="33"/>
      <c r="L68" s="33"/>
      <c r="M68" s="33"/>
      <c r="N68" s="33"/>
      <c r="T68"/>
    </row>
    <row r="69" spans="2:20" ht="81.95" customHeight="1" x14ac:dyDescent="1.2">
      <c r="B69" s="63" t="str">
        <f>CONCATENATE(E11,", ",E65)</f>
        <v>Motocicletas Depuradas, 37828</v>
      </c>
      <c r="C69" s="63"/>
      <c r="D69" s="63"/>
      <c r="E69" s="63"/>
      <c r="F69" s="63"/>
      <c r="G69" s="63"/>
      <c r="H69" s="63"/>
      <c r="I69" s="33"/>
      <c r="J69" s="33"/>
      <c r="K69" s="33"/>
      <c r="L69" s="33"/>
      <c r="M69" s="33"/>
      <c r="N69" s="33"/>
      <c r="T69"/>
    </row>
    <row r="70" spans="2:20" ht="81.95" customHeight="1" x14ac:dyDescent="0.25">
      <c r="B70" s="63" t="str">
        <f>CONCATENATE(F11,", ",F65)</f>
        <v>Motocicletas Retenidas, 103</v>
      </c>
      <c r="C70" s="63"/>
      <c r="D70" s="63"/>
      <c r="E70" s="63"/>
      <c r="F70" s="63"/>
      <c r="G70" s="63"/>
      <c r="H70" s="63"/>
      <c r="I70" s="32"/>
      <c r="J70" s="32"/>
      <c r="K70" s="32"/>
      <c r="L70" s="32"/>
      <c r="M70" s="32"/>
      <c r="N70" s="32"/>
      <c r="T70" s="34"/>
    </row>
    <row r="71" spans="2:20" ht="81.95" customHeight="1" x14ac:dyDescent="1.2">
      <c r="B71" s="63" t="str">
        <f>CONCATENATE(G11,", ",G65)</f>
        <v>Vehículos Depurados, 163629</v>
      </c>
      <c r="C71" s="63"/>
      <c r="D71" s="63"/>
      <c r="E71" s="63"/>
      <c r="F71" s="63"/>
      <c r="G71" s="63"/>
      <c r="H71" s="63"/>
      <c r="I71" s="33"/>
      <c r="J71" s="33"/>
      <c r="K71" s="33"/>
      <c r="L71" s="33"/>
      <c r="M71" s="33"/>
      <c r="N71" s="33"/>
      <c r="T71" s="35"/>
    </row>
    <row r="72" spans="2:20" ht="81.95" customHeight="1" x14ac:dyDescent="1.2">
      <c r="B72" s="63" t="str">
        <f>CONCATENATE(H11,", ",H65)</f>
        <v>Personas Depuradas, 151929</v>
      </c>
      <c r="C72" s="63"/>
      <c r="D72" s="63"/>
      <c r="E72" s="63"/>
      <c r="F72" s="63"/>
      <c r="G72" s="63"/>
      <c r="H72" s="63"/>
      <c r="I72" s="33"/>
      <c r="J72" s="33"/>
      <c r="K72" s="33"/>
      <c r="L72" s="33"/>
      <c r="M72" s="33"/>
      <c r="N72" s="33"/>
      <c r="T72" s="34"/>
    </row>
    <row r="73" spans="2:20" ht="81.95" customHeight="1" x14ac:dyDescent="0.25">
      <c r="B73" s="63" t="str">
        <f>CONCATENATE(I11,", ",I65)</f>
        <v>Personas Detenidas, 1887</v>
      </c>
      <c r="C73" s="63"/>
      <c r="D73" s="63"/>
      <c r="E73" s="63"/>
      <c r="F73" s="63"/>
      <c r="G73" s="63"/>
      <c r="H73" s="63"/>
      <c r="I73" s="32"/>
      <c r="J73" s="32"/>
      <c r="K73" s="32"/>
      <c r="L73" s="32"/>
      <c r="M73" s="32"/>
      <c r="N73" s="32"/>
      <c r="T73" s="34"/>
    </row>
    <row r="74" spans="2:20" ht="81.95" customHeight="1" x14ac:dyDescent="0.25">
      <c r="B74" s="63" t="str">
        <f>CONCATENATE(J11,", ",J65)</f>
        <v>Cantidad de Asistencia Brindada a Extranjeros, 513035</v>
      </c>
      <c r="C74" s="63"/>
      <c r="D74" s="63"/>
      <c r="E74" s="63"/>
      <c r="F74" s="63"/>
      <c r="G74" s="63"/>
      <c r="H74" s="63"/>
      <c r="I74" s="63"/>
      <c r="J74" s="32"/>
      <c r="K74" s="32"/>
      <c r="L74" s="32"/>
      <c r="M74" s="32"/>
      <c r="N74" s="32"/>
      <c r="T74" s="35"/>
    </row>
    <row r="75" spans="2:20" ht="81.95" customHeight="1" x14ac:dyDescent="0.25">
      <c r="B75" s="63" t="str">
        <f>CONCATENATE(K11,", ",K65)</f>
        <v>Extranjeros Beneficiados en Asistencias, 1430396</v>
      </c>
      <c r="C75" s="63"/>
      <c r="D75" s="63"/>
      <c r="E75" s="63"/>
      <c r="F75" s="63"/>
      <c r="G75" s="63"/>
      <c r="H75" s="63"/>
      <c r="I75" s="32"/>
      <c r="J75" s="32"/>
      <c r="K75" s="32"/>
      <c r="L75" s="32"/>
      <c r="M75" s="32"/>
      <c r="N75" s="32"/>
      <c r="T75" s="34"/>
    </row>
    <row r="76" spans="2:20" ht="81.95" customHeight="1" x14ac:dyDescent="0.25">
      <c r="B76" s="63" t="str">
        <f>CONCATENATE(L11,", ",L65)</f>
        <v>Cantidad de Asistencia Brindada a Dominicanos, 190513</v>
      </c>
      <c r="C76" s="63"/>
      <c r="D76" s="63"/>
      <c r="E76" s="63"/>
      <c r="F76" s="63"/>
      <c r="G76" s="63"/>
      <c r="H76" s="63"/>
      <c r="I76" s="63"/>
      <c r="J76" s="32"/>
      <c r="K76" s="32"/>
      <c r="L76" s="32"/>
      <c r="M76" s="32"/>
      <c r="N76" s="32"/>
      <c r="T76" s="34"/>
    </row>
    <row r="77" spans="2:20" ht="81.95" customHeight="1" x14ac:dyDescent="1.2">
      <c r="B77" s="63" t="str">
        <f>CONCATENATE(M11,", ",M65)</f>
        <v>Dominicanos Beneficiados en Asistencias, 744200</v>
      </c>
      <c r="C77" s="63"/>
      <c r="D77" s="63"/>
      <c r="E77" s="63"/>
      <c r="F77" s="63"/>
      <c r="G77" s="63"/>
      <c r="H77" s="63"/>
      <c r="I77" s="33"/>
      <c r="J77" s="33"/>
      <c r="K77" s="33"/>
      <c r="L77" s="33"/>
      <c r="M77" s="33"/>
      <c r="N77" s="33"/>
      <c r="T77" s="35"/>
    </row>
    <row r="78" spans="2:20" ht="81.95" customHeight="1" x14ac:dyDescent="1.2">
      <c r="B78" s="63" t="str">
        <f>CONCATENATE(N11,", ",N65)</f>
        <v>Crucerístas Beneficiados, 864305</v>
      </c>
      <c r="C78" s="63"/>
      <c r="D78" s="63"/>
      <c r="E78" s="63"/>
      <c r="F78" s="63"/>
      <c r="G78" s="63"/>
      <c r="H78" s="63"/>
      <c r="I78" s="33"/>
      <c r="J78" s="33"/>
      <c r="K78" s="33"/>
      <c r="L78" s="33"/>
      <c r="M78" s="33"/>
      <c r="N78" s="33"/>
      <c r="T78" s="35"/>
    </row>
    <row r="79" spans="2:20" ht="81.95" customHeight="1" x14ac:dyDescent="0.25">
      <c r="B79" s="63" t="str">
        <f>CONCATENATE(O11,", ",O65)</f>
        <v>Total de Turístas Beneficiados, 3038900</v>
      </c>
      <c r="C79" s="63"/>
      <c r="D79" s="63"/>
      <c r="E79" s="63"/>
      <c r="F79" s="63"/>
      <c r="G79" s="63"/>
      <c r="H79" s="63"/>
      <c r="I79" s="32"/>
      <c r="J79" s="32"/>
      <c r="K79" s="32"/>
      <c r="L79" s="32"/>
      <c r="M79" s="32"/>
      <c r="N79" s="32"/>
      <c r="T79" s="35"/>
    </row>
    <row r="80" spans="2:20" ht="18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T80"/>
    </row>
    <row r="81" spans="2:20" ht="197.65" customHeight="1" x14ac:dyDescent="0.25">
      <c r="B81" s="36" t="s">
        <v>80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T81" s="35"/>
    </row>
    <row r="82" spans="2:20" ht="197.65" customHeight="1" x14ac:dyDescent="0.2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T82" s="35"/>
    </row>
    <row r="83" spans="2:20" ht="197.65" customHeight="1" x14ac:dyDescent="0.2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T83" s="35"/>
    </row>
    <row r="84" spans="2:20" ht="197.65" customHeight="1" x14ac:dyDescent="0.2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T84" s="35"/>
    </row>
    <row r="85" spans="2:20" ht="197.65" customHeight="1" x14ac:dyDescent="0.2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T85" s="35"/>
    </row>
    <row r="86" spans="2:20" ht="197.65" customHeight="1" x14ac:dyDescent="0.2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T86" s="35"/>
    </row>
    <row r="87" spans="2:20" ht="197.45" customHeight="1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T87" s="35"/>
    </row>
    <row r="88" spans="2:20" ht="197.45" customHeight="1" x14ac:dyDescent="0.2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T88" s="35"/>
    </row>
    <row r="89" spans="2:20" ht="197.45" customHeight="1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T89" s="35"/>
    </row>
    <row r="90" spans="2:20" ht="197.45" customHeight="1" x14ac:dyDescent="0.2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T90" s="35"/>
    </row>
    <row r="91" spans="2:20" ht="197.45" customHeight="1" x14ac:dyDescent="0.2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T91" s="35"/>
    </row>
    <row r="92" spans="2:20" ht="197.45" customHeight="1" x14ac:dyDescent="0.2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T92" s="35"/>
    </row>
    <row r="93" spans="2:20" ht="197.45" customHeight="1" x14ac:dyDescent="0.2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T93" s="35"/>
    </row>
    <row r="94" spans="2:20" ht="197.4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T94" s="35"/>
    </row>
    <row r="95" spans="2:20" ht="197.45" customHeight="1" x14ac:dyDescent="0.2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T95" s="35"/>
    </row>
    <row r="96" spans="2:20" ht="197.45" customHeight="1" x14ac:dyDescent="0.2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T96" s="35"/>
    </row>
    <row r="97" spans="2:36" ht="197.45" customHeight="1" x14ac:dyDescent="0.2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T97" s="35"/>
    </row>
    <row r="98" spans="2:36" ht="409.5" customHeight="1" x14ac:dyDescent="0.2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T98" s="35"/>
    </row>
    <row r="99" spans="2:36" ht="167.25" customHeight="1" x14ac:dyDescent="0.25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T99" s="35"/>
    </row>
    <row r="100" spans="2:36" s="38" customFormat="1" ht="142.5" customHeight="1" x14ac:dyDescent="1.1499999999999999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T100" s="35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2:36" s="41" customFormat="1" ht="407.25" customHeight="1" x14ac:dyDescent="0.25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T101" s="34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2:36" s="41" customFormat="1" ht="288" customHeight="1" x14ac:dyDescent="0.25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T102" s="34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2:36" s="41" customFormat="1" ht="229.5" hidden="1" customHeight="1" x14ac:dyDescent="0.25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T103" s="34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2:36" s="41" customFormat="1" ht="313.5" hidden="1" customHeight="1" x14ac:dyDescent="0.25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T104" s="3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2:36" s="38" customFormat="1" ht="192.75" customHeight="1" x14ac:dyDescent="1.1499999999999999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T105" s="42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2:36" s="38" customFormat="1" ht="409.5" customHeight="1" x14ac:dyDescent="1.1499999999999999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T106" s="42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2:36" s="38" customFormat="1" ht="225" customHeight="1" x14ac:dyDescent="1.1499999999999999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T107" s="42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2:36" s="38" customFormat="1" ht="85.5" hidden="1" customHeight="1" x14ac:dyDescent="1.1499999999999999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T108" s="42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2:36" s="38" customFormat="1" ht="317.25" hidden="1" customHeight="1" x14ac:dyDescent="1.1499999999999999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T109" s="42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2:36" s="44" customFormat="1" ht="148.5" customHeight="1" x14ac:dyDescent="1.1000000000000001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T110" s="42"/>
      <c r="U110" t="s">
        <v>83</v>
      </c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2:36" s="44" customFormat="1" ht="409.5" customHeight="1" x14ac:dyDescent="1.1000000000000001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T111" s="42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2:36" s="44" customFormat="1" ht="291" customHeight="1" x14ac:dyDescent="1.1000000000000001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T112" s="4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2:36" s="44" customFormat="1" ht="324" hidden="1" customHeight="1" x14ac:dyDescent="1.1000000000000001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T113" s="42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2:36" s="44" customFormat="1" ht="83.25" hidden="1" customHeight="1" x14ac:dyDescent="1.1000000000000001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T114" s="42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2:36" s="44" customFormat="1" ht="129.75" customHeight="1" x14ac:dyDescent="1.1000000000000001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T115" s="42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2:36" s="44" customFormat="1" ht="408.75" customHeight="1" x14ac:dyDescent="1.1000000000000001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T116" s="42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2:36" s="44" customFormat="1" ht="296.25" customHeight="1" x14ac:dyDescent="1.1000000000000001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T117" s="42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2:36" s="44" customFormat="1" ht="75" customHeight="1" x14ac:dyDescent="1.1000000000000001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T118" s="42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2:36" s="44" customFormat="1" ht="225" hidden="1" customHeight="1" x14ac:dyDescent="1.1000000000000001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T119" s="42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2:36" s="44" customFormat="1" ht="121.5" customHeight="1" x14ac:dyDescent="1.1000000000000001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T120" s="42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2:36" s="44" customFormat="1" ht="409.5" customHeight="1" x14ac:dyDescent="1.1000000000000001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T121" s="42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2:36" s="44" customFormat="1" ht="294.75" customHeight="1" x14ac:dyDescent="1.1000000000000001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T122" s="4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2:36" s="44" customFormat="1" ht="234" hidden="1" customHeight="1" x14ac:dyDescent="1.1000000000000001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T123" s="42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2:36" s="44" customFormat="1" ht="184.5" hidden="1" customHeight="1" x14ac:dyDescent="1.1000000000000001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T124" s="42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2:36" s="44" customFormat="1" ht="162.75" customHeight="1" x14ac:dyDescent="1.1000000000000001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T125" s="42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2:36" s="44" customFormat="1" ht="409.5" customHeight="1" x14ac:dyDescent="1.1000000000000001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T126" s="42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2:36" s="44" customFormat="1" ht="409.5" customHeight="1" x14ac:dyDescent="1.1000000000000001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T127" s="42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2:36" s="44" customFormat="1" ht="153" customHeight="1" x14ac:dyDescent="1.1000000000000001"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T128" s="42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2:36" s="44" customFormat="1" ht="407.25" hidden="1" customHeight="1" x14ac:dyDescent="1.1000000000000001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T129" s="42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2:36" s="44" customFormat="1" ht="409.5" hidden="1" customHeight="1" x14ac:dyDescent="1.1000000000000001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T130" s="42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2:36" s="44" customFormat="1" ht="162" hidden="1" customHeight="1" x14ac:dyDescent="1.1000000000000001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T131" s="42" t="s">
        <v>84</v>
      </c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2:36" s="44" customFormat="1" ht="172.5" customHeight="1" x14ac:dyDescent="1.1000000000000001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T132" s="4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2:36" s="44" customFormat="1" ht="366" customHeight="1" x14ac:dyDescent="1.1000000000000001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T133" s="42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2:36" s="44" customFormat="1" ht="409.5" hidden="1" customHeight="1" x14ac:dyDescent="1.1000000000000001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T134" s="42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2:36" s="44" customFormat="1" ht="248.25" hidden="1" customHeight="1" x14ac:dyDescent="1.1000000000000001"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T135" s="42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2:36" s="44" customFormat="1" ht="248.25" hidden="1" customHeight="1" x14ac:dyDescent="1.1000000000000001"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T136" s="42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2:36" s="44" customFormat="1" ht="180" customHeight="1" x14ac:dyDescent="1.1000000000000001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T137" s="42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2:36" s="44" customFormat="1" ht="407.25" customHeight="1" x14ac:dyDescent="1.1000000000000001"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T138" s="42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2:36" s="44" customFormat="1" ht="123" customHeight="1" x14ac:dyDescent="1.1000000000000001"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T139" s="42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2:36" s="44" customFormat="1" ht="147" hidden="1" customHeight="1" x14ac:dyDescent="1.1000000000000001"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T140" s="42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2:36" s="44" customFormat="1" ht="156" hidden="1" customHeight="1" x14ac:dyDescent="1.1000000000000001"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T141" s="42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2:36" s="44" customFormat="1" ht="168.75" customHeight="1" x14ac:dyDescent="1.1000000000000001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T142" s="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2:36" s="44" customFormat="1" ht="409.5" customHeight="1" x14ac:dyDescent="1.1000000000000001"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T143" s="42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2:36" s="44" customFormat="1" ht="409.5" customHeight="1" x14ac:dyDescent="1.1000000000000001"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T144" s="42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2:36" s="44" customFormat="1" ht="233.25" customHeight="1" x14ac:dyDescent="1.1000000000000001"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T145" s="42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2:36" s="44" customFormat="1" ht="173.25" customHeight="1" x14ac:dyDescent="1.1000000000000001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T146" s="42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2:36" s="44" customFormat="1" ht="409.5" customHeight="1" x14ac:dyDescent="1.1000000000000001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T147" s="42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2:36" s="44" customFormat="1" ht="409.5" customHeight="1" x14ac:dyDescent="1.1000000000000001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T148" s="42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2:36" s="44" customFormat="1" ht="409.5" customHeight="1" x14ac:dyDescent="1.1000000000000001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T149" s="42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2:36" s="44" customFormat="1" ht="346.5" customHeight="1" x14ac:dyDescent="1.1000000000000001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T150" s="42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2:36" s="44" customFormat="1" ht="72" hidden="1" customHeight="1" x14ac:dyDescent="1.1000000000000001"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T151" s="42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2:36" s="38" customFormat="1" ht="176.25" customHeight="1" x14ac:dyDescent="1.1499999999999999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T152" s="4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2:36" s="41" customFormat="1" ht="408.75" customHeight="1" x14ac:dyDescent="0.2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T153" s="42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2:36" s="41" customFormat="1" ht="337.5" customHeight="1" x14ac:dyDescent="0.25"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T154" s="42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2:36" s="41" customFormat="1" ht="82.5" customHeight="1" x14ac:dyDescent="0.25"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T155" s="42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2:36" s="41" customFormat="1" ht="307.5" hidden="1" customHeight="1" x14ac:dyDescent="0.25"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T156" s="42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2:36" s="44" customFormat="1" ht="187.5" customHeight="1" x14ac:dyDescent="1.1000000000000001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T157" s="42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2:36" s="44" customFormat="1" ht="408.75" customHeight="1" x14ac:dyDescent="1.1000000000000001"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T158" s="42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2:36" s="44" customFormat="1" ht="217.5" customHeight="1" x14ac:dyDescent="1.1000000000000001"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T159" s="42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2:36" s="44" customFormat="1" ht="67.5" hidden="1" customHeight="1" x14ac:dyDescent="1.1000000000000001"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T160" s="42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2:36" s="38" customFormat="1" ht="142.5" customHeight="1" x14ac:dyDescent="1.1499999999999999"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T161" s="42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2:36" s="41" customFormat="1" x14ac:dyDescent="0.25">
      <c r="T162" s="4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2:36" s="38" customFormat="1" ht="409.5" customHeight="1" x14ac:dyDescent="1.1499999999999999"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T163" s="42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2:36" s="38" customFormat="1" ht="409.5" customHeight="1" x14ac:dyDescent="1.1499999999999999"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T164" s="42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2:36" s="38" customFormat="1" ht="409.5" customHeight="1" x14ac:dyDescent="1.1499999999999999"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T165" s="42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2:36" s="38" customFormat="1" ht="184.5" customHeight="1" x14ac:dyDescent="1.1499999999999999"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T166" s="42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2:36" s="44" customFormat="1" ht="154.5" hidden="1" customHeight="1" x14ac:dyDescent="1.1000000000000001"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T167" s="42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2:36" s="38" customFormat="1" ht="172.5" customHeight="1" x14ac:dyDescent="1.1499999999999999"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T168" s="42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2:36" s="41" customFormat="1" x14ac:dyDescent="0.25">
      <c r="T169" s="42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2:36" s="38" customFormat="1" ht="408" customHeight="1" x14ac:dyDescent="1.1499999999999999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T170" s="42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2:36" s="38" customFormat="1" ht="407.25" customHeight="1" x14ac:dyDescent="1.1499999999999999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T171" s="42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2:36" s="38" customFormat="1" ht="285" customHeight="1" x14ac:dyDescent="1.1499999999999999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T172" s="4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2:36" s="38" customFormat="1" ht="190.5" customHeight="1" x14ac:dyDescent="1.1499999999999999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T173" s="42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2:36" s="38" customFormat="1" ht="408.95" customHeight="1" x14ac:dyDescent="1.1499999999999999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T174" s="42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2:36" s="38" customFormat="1" ht="408.95" customHeight="1" x14ac:dyDescent="1.1499999999999999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T175" s="42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2:36" s="38" customFormat="1" ht="408.95" customHeight="1" x14ac:dyDescent="1.1499999999999999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T176" s="42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2:36" s="38" customFormat="1" ht="41.25" customHeight="1" x14ac:dyDescent="1.1499999999999999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T177" s="42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2:36" s="38" customFormat="1" ht="161.25" customHeight="1" x14ac:dyDescent="1.1499999999999999"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T178" s="42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2:36" s="41" customFormat="1" x14ac:dyDescent="0.25">
      <c r="T179" s="42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2:36" s="38" customFormat="1" ht="408.95" customHeight="1" x14ac:dyDescent="1.1499999999999999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T180" s="42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2:36" s="44" customFormat="1" ht="353.25" customHeight="1" x14ac:dyDescent="1.1000000000000001"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T181" s="42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2:36" s="38" customFormat="1" ht="180" customHeight="1" x14ac:dyDescent="1.1499999999999999"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T182" s="4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2:36" s="41" customFormat="1" x14ac:dyDescent="0.25">
      <c r="T183" s="42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2:36" s="38" customFormat="1" ht="408.95" customHeight="1" x14ac:dyDescent="1.1499999999999999"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T184" s="42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2:36" s="44" customFormat="1" ht="369" customHeight="1" x14ac:dyDescent="1.1000000000000001"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T185" s="42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2:36" s="38" customFormat="1" ht="195" customHeight="1" x14ac:dyDescent="1.1499999999999999"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T186" s="42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2:36" s="41" customFormat="1" x14ac:dyDescent="0.25">
      <c r="T187" s="42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2:36" s="38" customFormat="1" ht="408.95" customHeight="1" x14ac:dyDescent="1.1499999999999999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T188" s="42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2:36" s="44" customFormat="1" ht="50.25" customHeight="1" x14ac:dyDescent="1.1000000000000001"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T189" s="42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2:36" s="38" customFormat="1" ht="138.94999999999999" customHeight="1" x14ac:dyDescent="1.1499999999999999"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T190" s="46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spans="2:36" s="41" customFormat="1" ht="90" hidden="1" customHeight="1" x14ac:dyDescent="1.1499999999999999">
      <c r="T191" s="47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</row>
    <row r="192" spans="2:36" s="38" customFormat="1" ht="172.5" customHeight="1" x14ac:dyDescent="1.1499999999999999"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T192" s="48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</row>
    <row r="193" spans="2:36" s="44" customFormat="1" ht="409.6" customHeight="1" x14ac:dyDescent="1.1000000000000001"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T193" s="48"/>
    </row>
    <row r="194" spans="2:36" s="44" customFormat="1" ht="138.75" customHeight="1" x14ac:dyDescent="1.1499999999999999"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T194" s="47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</row>
    <row r="195" spans="2:36" s="38" customFormat="1" ht="172.5" customHeight="1" x14ac:dyDescent="1.1499999999999999"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T195" s="46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</row>
    <row r="196" spans="2:36" s="41" customFormat="1" ht="15" customHeight="1" x14ac:dyDescent="1.1000000000000001">
      <c r="T196" s="48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</row>
    <row r="197" spans="2:36" s="44" customFormat="1" ht="409.5" customHeight="1" x14ac:dyDescent="1.1000000000000001"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T197" s="48"/>
    </row>
    <row r="198" spans="2:36" s="44" customFormat="1" ht="307.5" customHeight="1" x14ac:dyDescent="1.1000000000000001"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T198" s="48"/>
    </row>
    <row r="199" spans="2:36" s="44" customFormat="1" ht="131.25" customHeight="1" x14ac:dyDescent="1.1499999999999999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T199" s="47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</row>
    <row r="200" spans="2:36" s="44" customFormat="1" ht="409.6" customHeight="1" x14ac:dyDescent="1.1000000000000001"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T200" s="48"/>
    </row>
    <row r="201" spans="2:36" s="44" customFormat="1" ht="409.6" customHeight="1" x14ac:dyDescent="1.1000000000000001"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T201" s="48"/>
    </row>
    <row r="202" spans="2:36" s="44" customFormat="1" ht="407.25" customHeight="1" x14ac:dyDescent="1.1000000000000001"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T202" s="48"/>
    </row>
    <row r="203" spans="2:36" s="44" customFormat="1" ht="15" customHeight="1" x14ac:dyDescent="1.1000000000000001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T203" s="48"/>
    </row>
    <row r="204" spans="2:36" s="44" customFormat="1" ht="90" customHeight="1" x14ac:dyDescent="1.1000000000000001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T204" s="48"/>
    </row>
    <row r="205" spans="2:36" s="44" customFormat="1" ht="15" customHeight="1" x14ac:dyDescent="1.1000000000000001"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T205" s="48"/>
    </row>
    <row r="206" spans="2:36" s="44" customFormat="1" ht="384.75" customHeight="1" x14ac:dyDescent="1.1000000000000001"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T206" s="48"/>
    </row>
    <row r="207" spans="2:36" s="44" customFormat="1" ht="219.75" customHeight="1" x14ac:dyDescent="1.1000000000000001"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T207" s="48"/>
    </row>
    <row r="208" spans="2:36" s="44" customFormat="1" ht="15" customHeight="1" x14ac:dyDescent="1.1000000000000001"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T208" s="48"/>
    </row>
    <row r="209" spans="2:36" s="44" customFormat="1" ht="90" customHeight="1" x14ac:dyDescent="1.1000000000000001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T209" s="48"/>
    </row>
    <row r="210" spans="2:36" s="44" customFormat="1" ht="15" customHeight="1" x14ac:dyDescent="1.1000000000000001"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T210" s="48"/>
    </row>
    <row r="211" spans="2:36" s="44" customFormat="1" ht="408.75" customHeight="1" x14ac:dyDescent="1.1000000000000001"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T211" s="48"/>
    </row>
    <row r="212" spans="2:36" s="44" customFormat="1" ht="408.75" customHeight="1" x14ac:dyDescent="1.1000000000000001"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T212" s="48"/>
    </row>
    <row r="213" spans="2:36" s="44" customFormat="1" ht="51" customHeight="1" x14ac:dyDescent="1.1000000000000001"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T213" s="2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2:36" ht="87" x14ac:dyDescent="1.1000000000000001">
      <c r="T214" s="48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</row>
    <row r="215" spans="2:36" s="44" customFormat="1" ht="69.95" customHeight="1" x14ac:dyDescent="1.1000000000000001"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T215" s="48"/>
    </row>
    <row r="216" spans="2:36" s="44" customFormat="1" ht="15" customHeight="1" x14ac:dyDescent="1.1000000000000001">
      <c r="T216" s="48"/>
    </row>
    <row r="217" spans="2:36" s="44" customFormat="1" ht="409.5" customHeight="1" x14ac:dyDescent="1.1000000000000001"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T217" s="48"/>
    </row>
    <row r="218" spans="2:36" s="44" customFormat="1" ht="409.5" customHeight="1" x14ac:dyDescent="1.1000000000000001"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T218" s="48"/>
    </row>
    <row r="219" spans="2:36" s="44" customFormat="1" ht="392.25" customHeight="1" x14ac:dyDescent="1.1000000000000001"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T219" s="2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</sheetData>
  <mergeCells count="67">
    <mergeCell ref="B67:I67"/>
    <mergeCell ref="B68:H68"/>
    <mergeCell ref="B69:H69"/>
    <mergeCell ref="B70:H70"/>
    <mergeCell ref="B6:N6"/>
    <mergeCell ref="B7:N7"/>
    <mergeCell ref="B8:N8"/>
    <mergeCell ref="B9:N9"/>
    <mergeCell ref="B10:N10"/>
    <mergeCell ref="B71:H71"/>
    <mergeCell ref="B72:H72"/>
    <mergeCell ref="B110:O110"/>
    <mergeCell ref="B74:I74"/>
    <mergeCell ref="B75:H75"/>
    <mergeCell ref="B76:I76"/>
    <mergeCell ref="B77:H77"/>
    <mergeCell ref="B78:H78"/>
    <mergeCell ref="B79:H79"/>
    <mergeCell ref="B99:N99"/>
    <mergeCell ref="B73:H73"/>
    <mergeCell ref="B100:O100"/>
    <mergeCell ref="B101:O104"/>
    <mergeCell ref="B105:O105"/>
    <mergeCell ref="B106:O109"/>
    <mergeCell ref="B142:O142"/>
    <mergeCell ref="B111:O114"/>
    <mergeCell ref="B115:O115"/>
    <mergeCell ref="B116:O119"/>
    <mergeCell ref="B120:O120"/>
    <mergeCell ref="B121:O124"/>
    <mergeCell ref="B157:O157"/>
    <mergeCell ref="B158:O160"/>
    <mergeCell ref="B161:O161"/>
    <mergeCell ref="B163:O167"/>
    <mergeCell ref="B125:O125"/>
    <mergeCell ref="B126:O131"/>
    <mergeCell ref="B132:O132"/>
    <mergeCell ref="B133:O136"/>
    <mergeCell ref="B137:O137"/>
    <mergeCell ref="B138:O141"/>
    <mergeCell ref="B143:O145"/>
    <mergeCell ref="B146:O146"/>
    <mergeCell ref="B147:O151"/>
    <mergeCell ref="B152:O152"/>
    <mergeCell ref="B153:O156"/>
    <mergeCell ref="B168:O168"/>
    <mergeCell ref="B170:O172"/>
    <mergeCell ref="B199:O199"/>
    <mergeCell ref="B174:O177"/>
    <mergeCell ref="B178:O178"/>
    <mergeCell ref="B180:O181"/>
    <mergeCell ref="B182:O182"/>
    <mergeCell ref="B184:O185"/>
    <mergeCell ref="B186:O186"/>
    <mergeCell ref="B188:O189"/>
    <mergeCell ref="B173:O173"/>
    <mergeCell ref="B217:N219"/>
    <mergeCell ref="B200:O202"/>
    <mergeCell ref="B204:N204"/>
    <mergeCell ref="B206:N207"/>
    <mergeCell ref="B209:N209"/>
    <mergeCell ref="B211:N213"/>
    <mergeCell ref="B215:N215"/>
    <mergeCell ref="B190:O190"/>
    <mergeCell ref="B192:O194"/>
    <mergeCell ref="B195:O195"/>
    <mergeCell ref="B197:O198"/>
  </mergeCells>
  <conditionalFormatting sqref="C13:C14">
    <cfRule type="cellIs" dxfId="3" priority="1" operator="equal">
      <formula>$P$13</formula>
    </cfRule>
  </conditionalFormatting>
  <conditionalFormatting sqref="C13:C16 C18:C21 C23:C33 C35:C43 C45:C50 C52:C58 C60:C61 C63:C64">
    <cfRule type="cellIs" dxfId="2" priority="2" operator="equal">
      <formula>$Q$13</formula>
    </cfRule>
    <cfRule type="cellIs" dxfId="1" priority="3" operator="equal">
      <formula>$P$13</formula>
    </cfRule>
    <cfRule type="cellIs" dxfId="0" priority="4" operator="equal">
      <formula>$R$13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C13:C64" xr:uid="{3D7F6FF7-107B-468E-A372-681703FDDAB2}">
      <formula1>$P$13:$R$13</formula1>
    </dataValidation>
  </dataValidations>
  <pageMargins left="0.39370078740157483" right="0.39370078740157483" top="0.23622047244094491" bottom="0.23622047244094491" header="0.31496062992125984" footer="0.31496062992125984"/>
  <pageSetup scale="13" orientation="portrait" horizontalDpi="300" verticalDpi="300" r:id="rId1"/>
  <headerFooter>
    <oddFooter>&amp;L&amp;72Emitido: &amp;D&amp;C&amp;72 Informe Correspondiente al &amp;A&amp;R&amp;72Página &amp;P/&amp;N</oddFooter>
  </headerFooter>
  <rowBreaks count="5" manualBreakCount="5">
    <brk id="80" min="1" max="14" man="1"/>
    <brk id="104" min="1" max="14" man="1"/>
    <brk id="128" min="1" max="14" man="1"/>
    <brk id="172" min="1" max="14" man="1"/>
    <brk id="203" min="1" max="1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Octubre</vt:lpstr>
      <vt:lpstr>Noviembre</vt:lpstr>
      <vt:lpstr>Diciembre</vt:lpstr>
      <vt:lpstr>Trimestral </vt:lpstr>
      <vt:lpstr>Diciembre!Área_de_impresión</vt:lpstr>
      <vt:lpstr>Noviembre!Área_de_impresión</vt:lpstr>
      <vt:lpstr>Octubre!Área_de_impresión</vt:lpstr>
      <vt:lpstr>'Trimestral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Sueldo</dc:creator>
  <cp:lastModifiedBy>Sueldo</cp:lastModifiedBy>
  <dcterms:created xsi:type="dcterms:W3CDTF">2024-01-10T15:49:05Z</dcterms:created>
  <dcterms:modified xsi:type="dcterms:W3CDTF">2024-01-10T16:01:14Z</dcterms:modified>
</cp:coreProperties>
</file>