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0498C59F-727E-4BDA-A99F-1D41EA1514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A 2024" sheetId="4" r:id="rId1"/>
    <sheet name="Necesidades" sheetId="8" r:id="rId2"/>
    <sheet name="Instructivo" sheetId="7" r:id="rId3"/>
  </sheets>
  <definedNames>
    <definedName name="_xlnm._FilterDatabase" localSheetId="1" hidden="1">Necesidades!$A$5:$D$459</definedName>
  </definedNames>
  <calcPr calcId="191029"/>
</workbook>
</file>

<file path=xl/calcChain.xml><?xml version="1.0" encoding="utf-8"?>
<calcChain xmlns="http://schemas.openxmlformats.org/spreadsheetml/2006/main">
  <c r="D372" i="8" l="1"/>
  <c r="D375" i="8"/>
  <c r="D186" i="8"/>
  <c r="D183" i="8" l="1"/>
  <c r="D184" i="8"/>
  <c r="D185" i="8"/>
  <c r="D366" i="8"/>
  <c r="D365" i="8"/>
  <c r="D364" i="8"/>
  <c r="D363" i="8"/>
  <c r="D362" i="8"/>
  <c r="D361" i="8"/>
  <c r="D313" i="8"/>
  <c r="D314" i="8"/>
  <c r="D315" i="8"/>
  <c r="D312" i="8"/>
  <c r="D448" i="8"/>
  <c r="D452" i="8"/>
  <c r="D451" i="8"/>
  <c r="D450" i="8"/>
  <c r="D449" i="8"/>
  <c r="D140" i="8"/>
  <c r="D141" i="8"/>
  <c r="D142" i="8"/>
  <c r="D139" i="8"/>
  <c r="D356" i="8"/>
  <c r="D355" i="8" s="1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38" i="8"/>
  <c r="D64" i="8"/>
  <c r="D65" i="8"/>
  <c r="D63" i="8"/>
  <c r="D51" i="8"/>
  <c r="D74" i="8"/>
  <c r="D62" i="8"/>
  <c r="D61" i="8"/>
  <c r="D60" i="8"/>
  <c r="D13" i="8"/>
  <c r="D9" i="8"/>
  <c r="D400" i="8"/>
  <c r="D137" i="8" l="1"/>
  <c r="D76" i="8"/>
  <c r="D441" i="8"/>
  <c r="D472" i="8" l="1"/>
  <c r="D471" i="8" s="1"/>
  <c r="L29" i="4" s="1"/>
  <c r="M29" i="4" s="1"/>
  <c r="D462" i="8"/>
  <c r="D464" i="8"/>
  <c r="L26" i="4" s="1"/>
  <c r="D466" i="8"/>
  <c r="L27" i="4" s="1"/>
  <c r="D470" i="8"/>
  <c r="D468" i="8" s="1"/>
  <c r="L28" i="4" s="1"/>
  <c r="D459" i="8"/>
  <c r="D458" i="8"/>
  <c r="D59" i="8"/>
  <c r="D53" i="8"/>
  <c r="D54" i="8"/>
  <c r="D55" i="8"/>
  <c r="D56" i="8"/>
  <c r="D57" i="8"/>
  <c r="D58" i="8"/>
  <c r="D52" i="8"/>
  <c r="D398" i="8"/>
  <c r="D414" i="8"/>
  <c r="D413" i="8"/>
  <c r="D412" i="8"/>
  <c r="D411" i="8"/>
  <c r="D405" i="8"/>
  <c r="D406" i="8"/>
  <c r="D447" i="8"/>
  <c r="D446" i="8"/>
  <c r="D445" i="8"/>
  <c r="D444" i="8"/>
  <c r="D443" i="8"/>
  <c r="D442" i="8"/>
  <c r="D440" i="8"/>
  <c r="D438" i="8"/>
  <c r="D437" i="8"/>
  <c r="D436" i="8"/>
  <c r="D435" i="8"/>
  <c r="D434" i="8"/>
  <c r="D433" i="8"/>
  <c r="D432" i="8"/>
  <c r="D431" i="8"/>
  <c r="D430" i="8"/>
  <c r="D429" i="8"/>
  <c r="D428" i="8"/>
  <c r="D426" i="8"/>
  <c r="D425" i="8"/>
  <c r="D424" i="8"/>
  <c r="D423" i="8"/>
  <c r="D422" i="8"/>
  <c r="D421" i="8"/>
  <c r="D420" i="8"/>
  <c r="D419" i="8"/>
  <c r="D418" i="8"/>
  <c r="D417" i="8"/>
  <c r="D416" i="8"/>
  <c r="D410" i="8"/>
  <c r="D409" i="8"/>
  <c r="D408" i="8"/>
  <c r="D407" i="8"/>
  <c r="D404" i="8"/>
  <c r="D403" i="8"/>
  <c r="D402" i="8"/>
  <c r="D401" i="8"/>
  <c r="D399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79" i="8"/>
  <c r="D378" i="8"/>
  <c r="D377" i="8"/>
  <c r="D376" i="8"/>
  <c r="D374" i="8"/>
  <c r="D373" i="8"/>
  <c r="D371" i="8"/>
  <c r="D369" i="8"/>
  <c r="D368" i="8"/>
  <c r="D367" i="8"/>
  <c r="D360" i="8"/>
  <c r="D359" i="8"/>
  <c r="D354" i="8"/>
  <c r="D353" i="8"/>
  <c r="D352" i="8"/>
  <c r="D351" i="8"/>
  <c r="D350" i="8"/>
  <c r="D349" i="8"/>
  <c r="D348" i="8"/>
  <c r="D347" i="8"/>
  <c r="D346" i="8"/>
  <c r="D345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8" i="8"/>
  <c r="D207" i="8"/>
  <c r="D206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C98" i="8"/>
  <c r="D98" i="8" s="1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5" i="8"/>
  <c r="D456" i="8"/>
  <c r="D455" i="8"/>
  <c r="D454" i="8"/>
  <c r="D453" i="8"/>
  <c r="D72" i="8"/>
  <c r="D71" i="8"/>
  <c r="D70" i="8"/>
  <c r="D68" i="8"/>
  <c r="D67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C14" i="8"/>
  <c r="D14" i="8" s="1"/>
  <c r="D12" i="8"/>
  <c r="C11" i="8"/>
  <c r="D11" i="8" s="1"/>
  <c r="D10" i="8"/>
  <c r="D188" i="8" l="1"/>
  <c r="D66" i="8"/>
  <c r="L17" i="4" s="1"/>
  <c r="D358" i="8"/>
  <c r="D205" i="8"/>
  <c r="D247" i="8"/>
  <c r="D50" i="8"/>
  <c r="L16" i="4" s="1"/>
  <c r="D8" i="8"/>
  <c r="L15" i="4" s="1"/>
  <c r="D73" i="8"/>
  <c r="D209" i="8"/>
  <c r="D344" i="8"/>
  <c r="D69" i="8"/>
  <c r="L18" i="4" s="1"/>
  <c r="D328" i="8"/>
  <c r="D427" i="8"/>
  <c r="D457" i="8"/>
  <c r="L24" i="4" s="1"/>
  <c r="D370" i="8"/>
  <c r="D415" i="8"/>
  <c r="L20" i="4"/>
  <c r="D461" i="8"/>
  <c r="L25" i="4"/>
  <c r="M25" i="4" s="1"/>
  <c r="D380" i="8"/>
  <c r="D439" i="8"/>
  <c r="L23" i="4" s="1"/>
  <c r="D357" i="8" l="1"/>
  <c r="L22" i="4" s="1"/>
  <c r="D187" i="8"/>
  <c r="L19" i="4"/>
  <c r="L21" i="4" l="1"/>
  <c r="M15" i="4" s="1"/>
  <c r="N15" i="4" s="1"/>
  <c r="N30" i="4" s="1"/>
  <c r="D7" i="8"/>
  <c r="D6" i="8" s="1"/>
</calcChain>
</file>

<file path=xl/sharedStrings.xml><?xml version="1.0" encoding="utf-8"?>
<sst xmlns="http://schemas.openxmlformats.org/spreadsheetml/2006/main" count="589" uniqueCount="559">
  <si>
    <t>Producto</t>
  </si>
  <si>
    <t xml:space="preserve">Indicador </t>
  </si>
  <si>
    <t>Costo Total RD$</t>
  </si>
  <si>
    <t>Actividad</t>
  </si>
  <si>
    <t>Costo Actividad RD$</t>
  </si>
  <si>
    <t>ENCABEZADO</t>
  </si>
  <si>
    <t>MATRIZ</t>
  </si>
  <si>
    <t>INSTRUCTIVO PARA EL LLENADO DE LA MATRIZ DE PLAN OPERATIVO ANUAL</t>
  </si>
  <si>
    <r>
      <rPr>
        <b/>
        <sz val="11"/>
        <color theme="1"/>
        <rFont val="Arial"/>
        <family val="2"/>
      </rPr>
      <t>Unidad Organizativa:</t>
    </r>
    <r>
      <rPr>
        <sz val="11"/>
        <color theme="1"/>
        <rFont val="Arial"/>
        <family val="2"/>
      </rPr>
      <t xml:space="preserve"> Colocar nombre de la Dirección o Area correspondiente</t>
    </r>
  </si>
  <si>
    <r>
      <rPr>
        <b/>
        <sz val="11"/>
        <color theme="1"/>
        <rFont val="Arial"/>
        <family val="2"/>
      </rPr>
      <t>Eje Estrategico:</t>
    </r>
    <r>
      <rPr>
        <sz val="11"/>
        <color theme="1"/>
        <rFont val="Arial"/>
        <family val="2"/>
      </rPr>
      <t xml:space="preserve"> Transcribir el Eje al cual le aporta la unidad</t>
    </r>
  </si>
  <si>
    <r>
      <rPr>
        <b/>
        <sz val="11"/>
        <color theme="1"/>
        <rFont val="Arial"/>
        <family val="2"/>
      </rPr>
      <t>Objetivo Estrategico:</t>
    </r>
    <r>
      <rPr>
        <sz val="11"/>
        <color theme="1"/>
        <rFont val="Arial"/>
        <family val="2"/>
      </rPr>
      <t xml:space="preserve"> Transcribir el objetivo estratégico de la unidad de acuerdo a lo plasmado en el PEI.</t>
    </r>
  </si>
  <si>
    <r>
      <rPr>
        <b/>
        <sz val="11"/>
        <color theme="1"/>
        <rFont val="Arial"/>
        <family val="2"/>
      </rPr>
      <t>Producto:</t>
    </r>
    <r>
      <rPr>
        <sz val="11"/>
        <color theme="1"/>
        <rFont val="Arial"/>
        <family val="2"/>
      </rPr>
      <t xml:space="preserve"> Servicio que se entrega al usuario o cliente para satisfacer sus necesidades contribuyendo de este modo en forma directa al logro de los resultados.</t>
    </r>
  </si>
  <si>
    <r>
      <rPr>
        <b/>
        <sz val="11"/>
        <color theme="1"/>
        <rFont val="Arial"/>
        <family val="2"/>
      </rPr>
      <t>Resultado Esperado:</t>
    </r>
    <r>
      <rPr>
        <sz val="11"/>
        <color theme="1"/>
        <rFont val="Arial"/>
        <family val="2"/>
      </rPr>
      <t xml:space="preserve"> Es el impacto o resultado tangible que se espera obtener con la ejecución de la estrategia.</t>
    </r>
  </si>
  <si>
    <r>
      <rPr>
        <b/>
        <sz val="11"/>
        <color theme="1"/>
        <rFont val="Arial"/>
        <family val="2"/>
      </rPr>
      <t>Indicador:</t>
    </r>
    <r>
      <rPr>
        <sz val="11"/>
        <color theme="1"/>
        <rFont val="Arial"/>
        <family val="2"/>
      </rPr>
      <t xml:space="preserve"> Variable cuantitativa o cualitativa para medir el cumplimiento de las estrategias y actividades</t>
    </r>
  </si>
  <si>
    <r>
      <rPr>
        <b/>
        <sz val="11"/>
        <color theme="1"/>
        <rFont val="Arial"/>
        <family val="2"/>
      </rPr>
      <t>Linea Base:</t>
    </r>
    <r>
      <rPr>
        <sz val="11"/>
        <color theme="1"/>
        <rFont val="Arial"/>
        <family val="2"/>
      </rPr>
      <t xml:space="preserve"> Punto de partida en que se encuentra la ejecución de la actividad (carácter cuantitativo)</t>
    </r>
  </si>
  <si>
    <t>Acciones o Tareas</t>
  </si>
  <si>
    <r>
      <rPr>
        <b/>
        <sz val="11"/>
        <color theme="1"/>
        <rFont val="Arial"/>
        <family val="2"/>
      </rPr>
      <t>Estrategia:</t>
    </r>
    <r>
      <rPr>
        <sz val="11"/>
        <color theme="1"/>
        <rFont val="Arial"/>
        <family val="2"/>
      </rPr>
      <t xml:space="preserve"> Redactar un enunciado conforme al QUE queremos hacer para cumplir con el objetivo planteado de acuerdo a la mision del area.</t>
    </r>
  </si>
  <si>
    <r>
      <rPr>
        <b/>
        <sz val="11"/>
        <color theme="1"/>
        <rFont val="Arial"/>
        <family val="2"/>
      </rPr>
      <t>Actividad:</t>
    </r>
    <r>
      <rPr>
        <sz val="11"/>
        <color theme="1"/>
        <rFont val="Arial"/>
        <family val="2"/>
      </rPr>
      <t xml:space="preserve"> Acción o series de acciones emprendidas para producir los resultados inmediatos planeados.</t>
    </r>
  </si>
  <si>
    <r>
      <rPr>
        <b/>
        <sz val="11"/>
        <color theme="1"/>
        <rFont val="Arial"/>
        <family val="2"/>
      </rPr>
      <t>Acciones o Tareas:</t>
    </r>
    <r>
      <rPr>
        <sz val="11"/>
        <color theme="1"/>
        <rFont val="Arial"/>
        <family val="2"/>
      </rPr>
      <t xml:space="preserve"> Concretar el COMO se desarrollan las actividades, el conjunto de acciones debe garantizar el cumplimiento de cada una de las actividades.</t>
    </r>
  </si>
  <si>
    <t>Actividad 1</t>
  </si>
  <si>
    <t>Articulo</t>
  </si>
  <si>
    <t>Cantidad</t>
  </si>
  <si>
    <t>Precio</t>
  </si>
  <si>
    <t>Total</t>
  </si>
  <si>
    <t>Actividad 2</t>
  </si>
  <si>
    <r>
      <rPr>
        <b/>
        <sz val="11"/>
        <color theme="1"/>
        <rFont val="Arial"/>
        <family val="2"/>
      </rPr>
      <t>Responsable e involucrados:</t>
    </r>
    <r>
      <rPr>
        <sz val="11"/>
        <color theme="1"/>
        <rFont val="Arial"/>
        <family val="2"/>
      </rPr>
      <t xml:space="preserve"> Se identifica el área responsable de la ejecución de cada una de las actividades y tareas y los involucrados aquellos que tienen alguna injerencia o nivel de corresponsabilidad.</t>
    </r>
  </si>
  <si>
    <t>Presupuesto Total</t>
  </si>
  <si>
    <t>Presupuesto</t>
  </si>
  <si>
    <t>Primer Trimestre</t>
  </si>
  <si>
    <t>Segundo Trimestre</t>
  </si>
  <si>
    <t>Tercer Trimestre</t>
  </si>
  <si>
    <t>Cuarto Trimestre</t>
  </si>
  <si>
    <t>Responsable</t>
  </si>
  <si>
    <t>Costo Acción RD$</t>
  </si>
  <si>
    <r>
      <rPr>
        <b/>
        <sz val="11"/>
        <color theme="1"/>
        <rFont val="Arial"/>
        <family val="2"/>
      </rPr>
      <t>Cronograma Trimestral:</t>
    </r>
    <r>
      <rPr>
        <sz val="11"/>
        <color theme="1"/>
        <rFont val="Arial"/>
        <family val="2"/>
      </rPr>
      <t xml:space="preserve"> Colocar el valor de la meta que se pretende lograr en cada trimestre del año.</t>
    </r>
  </si>
  <si>
    <r>
      <rPr>
        <b/>
        <sz val="11"/>
        <color theme="1"/>
        <rFont val="Arial"/>
        <family val="2"/>
      </rPr>
      <t>Meta:</t>
    </r>
    <r>
      <rPr>
        <sz val="11"/>
        <color theme="1"/>
        <rFont val="Arial"/>
        <family val="2"/>
      </rPr>
      <t xml:space="preserve"> Es el número o porcentaje del acumulado de cada trimestre, que se pretende lograr en cuanto al cumplimiento de la estrategia en el año</t>
    </r>
  </si>
  <si>
    <t>Línea Base (2023)</t>
  </si>
  <si>
    <t>Meta Anual (2024)</t>
  </si>
  <si>
    <t>Cronograma Trimestral 2024</t>
  </si>
  <si>
    <t>Plan Operativo Anual 2024</t>
  </si>
  <si>
    <r>
      <t xml:space="preserve">Dirección Central de Policía de Turismo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 Matriz de Necesidades 2024</t>
    </r>
  </si>
  <si>
    <t xml:space="preserve">Servicio de Seguridad y Asistencia Turística. </t>
  </si>
  <si>
    <t xml:space="preserve">1.1.Fortalecer la Dirección de Policía de Turismo. </t>
  </si>
  <si>
    <t xml:space="preserve">Cantidad  de policía ingresado y  distribuido </t>
  </si>
  <si>
    <t>1.1.1.  Ingresar,  capacitar y distribuir a  200 nuevos   agentes de seguridad turística e idiomáticas.</t>
  </si>
  <si>
    <t xml:space="preserve">Cantidad de capacitaciones </t>
  </si>
  <si>
    <t>Cantidad de Suministro</t>
  </si>
  <si>
    <t xml:space="preserve">1.1.2. Dignificar y motivar el personal. </t>
  </si>
  <si>
    <t xml:space="preserve">1.1.6. Gestionar remozamiento de las dotaciones policiales. </t>
  </si>
  <si>
    <t xml:space="preserve">2.1. Gestionar los recursos necesarios para garantizar 
los servicios de Seguridad Turística
</t>
  </si>
  <si>
    <t xml:space="preserve">3.1. Identificar los fallos que se cometen en el cumplimiento de los servicios de seguridad turística. </t>
  </si>
  <si>
    <t>2.1.1. Cubrir los  puntos de servicios y patrullajes en las zonas turísticas.</t>
  </si>
  <si>
    <t xml:space="preserve">2.1.2. Brindar asistencia y protección en los distintos puntos turísticos. </t>
  </si>
  <si>
    <t>3.1.1. Elaborara un sistema de medición para mejorar y medir el nivel de satisfacción del  servicio policial.</t>
  </si>
  <si>
    <t xml:space="preserve">1.1.9 Gestionar y promover la Dirección Central de Policía de Turismo en las Redes Sociales y grupos de interés de institucional. </t>
  </si>
  <si>
    <t>Sueldo Fijo por Cargo</t>
  </si>
  <si>
    <t>Sueldo Fijo por Rango</t>
  </si>
  <si>
    <t>Gastos de Alimentación</t>
  </si>
  <si>
    <t>Incentivo por riesgo laboral al pers. mil. y pol.</t>
  </si>
  <si>
    <t>Contribución Seg. Social</t>
  </si>
  <si>
    <t>Ración Alimenticia</t>
  </si>
  <si>
    <t>Premios para los agentes más destacados según evaluaciones</t>
  </si>
  <si>
    <t xml:space="preserve">Camarotes </t>
  </si>
  <si>
    <t>Colchones para camarotes</t>
  </si>
  <si>
    <t>Colchones o sets para dormir</t>
  </si>
  <si>
    <t>Colchas</t>
  </si>
  <si>
    <t>Forros para colchones</t>
  </si>
  <si>
    <t>Almohadas</t>
  </si>
  <si>
    <t>Fundas de almohada</t>
  </si>
  <si>
    <t>Mosquiteros</t>
  </si>
  <si>
    <t>Bastones anti motines</t>
  </si>
  <si>
    <t>Esposas</t>
  </si>
  <si>
    <t>Silbatos</t>
  </si>
  <si>
    <t>Correas de fibra</t>
  </si>
  <si>
    <t>Chalecos anti balas</t>
  </si>
  <si>
    <t>Chalecos de seguridad</t>
  </si>
  <si>
    <t>Chalecos o protectores salvavidas</t>
  </si>
  <si>
    <t>Luz de mano o de extensión</t>
  </si>
  <si>
    <t>Dispositivo no letal</t>
  </si>
  <si>
    <t>Binoculares</t>
  </si>
  <si>
    <t xml:space="preserve">Camisas </t>
  </si>
  <si>
    <t xml:space="preserve">Camisetas (Polo shirts) </t>
  </si>
  <si>
    <t>Pantalones largos o cortos o pantalonetas para agentes</t>
  </si>
  <si>
    <t>Camisetas interiores</t>
  </si>
  <si>
    <t>Correas militares</t>
  </si>
  <si>
    <t>Corbatas, pañoletas o bufandas</t>
  </si>
  <si>
    <t>Corbatas de seda</t>
  </si>
  <si>
    <t>Medias o medias largas protectoras</t>
  </si>
  <si>
    <t>Gorras</t>
  </si>
  <si>
    <t>Sujeta corbatas</t>
  </si>
  <si>
    <t>Medias largas</t>
  </si>
  <si>
    <t>Abrigos o chaquetas</t>
  </si>
  <si>
    <t>Zapatos</t>
  </si>
  <si>
    <t>Botas</t>
  </si>
  <si>
    <t>Tenis</t>
  </si>
  <si>
    <t>Graduaciones de 200 agentes</t>
  </si>
  <si>
    <t>Director regional de operaciones turística</t>
  </si>
  <si>
    <t>Director de operaciones turística</t>
  </si>
  <si>
    <t xml:space="preserve">Encargado departamento operativo I </t>
  </si>
  <si>
    <t xml:space="preserve">1.1.3. Gestionar reclutar y capacitar instructores y facilitadores. </t>
  </si>
  <si>
    <t xml:space="preserve">Instructor </t>
  </si>
  <si>
    <t xml:space="preserve">Facilitador </t>
  </si>
  <si>
    <t xml:space="preserve">Impresión de compendio de leyes </t>
  </si>
  <si>
    <t>Capacitación</t>
  </si>
  <si>
    <t>Acción 1.1.4.</t>
  </si>
  <si>
    <t>Acción 1.1.5.</t>
  </si>
  <si>
    <t>Acción 1.1.6.</t>
  </si>
  <si>
    <t>Piso antideslizante  MT2</t>
  </si>
  <si>
    <t>Piso porcelanato MT2</t>
  </si>
  <si>
    <t>Cajitas 2x4  para breakers UD</t>
  </si>
  <si>
    <t>Lampara led 2x4 superficie UD</t>
  </si>
  <si>
    <t>Lampara led 2x4 empotrable UD</t>
  </si>
  <si>
    <t>Lampara tipo cobra de 200 watts UD</t>
  </si>
  <si>
    <t>Lampara tipo reflector de 100 watts UD</t>
  </si>
  <si>
    <t>Tubo led de 2 UD</t>
  </si>
  <si>
    <t>Tubo led de 4¨   (18 watts) UD</t>
  </si>
  <si>
    <t>Alambre #12 PIE</t>
  </si>
  <si>
    <t>Alambre #10 PIE</t>
  </si>
  <si>
    <t>Interruptor UD</t>
  </si>
  <si>
    <t>Tomacorriente UD</t>
  </si>
  <si>
    <t>Bombillos UD</t>
  </si>
  <si>
    <t>Inodoro incluido accesorios UD</t>
  </si>
  <si>
    <t>Mezcladora ducha UD</t>
  </si>
  <si>
    <t>Mezcladora para lavamanos UD</t>
  </si>
  <si>
    <t>Mezcladora para fregadero UD</t>
  </si>
  <si>
    <t>Fregadero UD</t>
  </si>
  <si>
    <t>Laminado  3mm PIE</t>
  </si>
  <si>
    <t>Laminado frozten PIE</t>
  </si>
  <si>
    <t>Puerta flotante de una hoja UD</t>
  </si>
  <si>
    <t>Puerta flotante doble hoja UD</t>
  </si>
  <si>
    <t>Puerta polimetal ( color blanco) UD</t>
  </si>
  <si>
    <t>Herraje PA</t>
  </si>
  <si>
    <t>Gorras color azul c/siglas POLITUR</t>
  </si>
  <si>
    <t>Camisas mangan cortas color blanco con sello y bandera</t>
  </si>
  <si>
    <t>Camisas mangas largas color blanco con sello y bandera</t>
  </si>
  <si>
    <t>Corbatas color azul para hombres en seda</t>
  </si>
  <si>
    <t>Corbatines color azul en seda tipo militar</t>
  </si>
  <si>
    <t>T-Shirt de cuello de POLITUR con Sello y Bandera en las mangas</t>
  </si>
  <si>
    <t>Franelas cuerpo de camisa con cuello redondo color blanco</t>
  </si>
  <si>
    <t>Bandera nacional para cuerpo de camisa</t>
  </si>
  <si>
    <t>Sello de POLITUR para cuerpo de camisa</t>
  </si>
  <si>
    <t>Correas tipo militar con hebilla dorada</t>
  </si>
  <si>
    <t>Pantalones largos fino, color azul marino</t>
  </si>
  <si>
    <t>Pantalones largos Tipo Cargo, color azul marino</t>
  </si>
  <si>
    <t xml:space="preserve">Medias finas negras </t>
  </si>
  <si>
    <t xml:space="preserve">Medias deportivas negras </t>
  </si>
  <si>
    <t>Zapatos tipo militar</t>
  </si>
  <si>
    <t>Botas para faena</t>
  </si>
  <si>
    <t>Acción 1.1.7.</t>
  </si>
  <si>
    <t xml:space="preserve">Avituallamiento </t>
  </si>
  <si>
    <t>Frazadas de lana color azul</t>
  </si>
  <si>
    <t>Cubre colchón color blanco</t>
  </si>
  <si>
    <t>Cubre de almohadas color blanco</t>
  </si>
  <si>
    <t>Ácido muriático (cajas 4/1)</t>
  </si>
  <si>
    <t>Alcohol isopropílico (cajas 6/1)</t>
  </si>
  <si>
    <t>Brillos verdes (paquetes 12/1)</t>
  </si>
  <si>
    <t>Cloro (cajas 6/1)</t>
  </si>
  <si>
    <t>Cepillo para limpiar inodoros (unidades)</t>
  </si>
  <si>
    <t>Cerami-clean J- plus (cajas 6/1)</t>
  </si>
  <si>
    <t>Cubeta para trapear (unidades)</t>
  </si>
  <si>
    <t>Dispensador de papel toalla (unidades)</t>
  </si>
  <si>
    <t>Dispensador de papel higiénico (unidades)</t>
  </si>
  <si>
    <t>Detergente en polvo (saco 30 lb.)</t>
  </si>
  <si>
    <t>Escoba con su palo (unidades)</t>
  </si>
  <si>
    <t>Escoba con celda duras y goma (unidades)</t>
  </si>
  <si>
    <t>Funda plástica negra 13 galones (paq. 100/1)</t>
  </si>
  <si>
    <t>Funda plástica negra 30 galones (paq. 100/1)</t>
  </si>
  <si>
    <t>Funda plástica negra 55 galones (paq. 100/1)</t>
  </si>
  <si>
    <t>Escoba araña (rastrillo) (unidades)</t>
  </si>
  <si>
    <t>Gel Antibacterial  (cajas 6/1)</t>
  </si>
  <si>
    <t xml:space="preserve">Gomas de limpiar cristales </t>
  </si>
  <si>
    <t>Guantes de polietileno (L) (paquete 100/1) (cajas de diferentes colores)</t>
  </si>
  <si>
    <t>Insecticidas en spray (caja 12/1)</t>
  </si>
  <si>
    <t>Jabón líquido de manos (caja 6/1)</t>
  </si>
  <si>
    <t>Jabón en bola azul (caja 50/1)</t>
  </si>
  <si>
    <t>Lavaplatos (cajas 6/1)</t>
  </si>
  <si>
    <t>Limpiador de manchas para pisos y losetas (cajas 6/1)</t>
  </si>
  <si>
    <t>Limpia cristales (caja 6/1)</t>
  </si>
  <si>
    <t>Palas recogedora de basura (unidad)</t>
  </si>
  <si>
    <t>Papel toalla (fardo)</t>
  </si>
  <si>
    <t>Papel higiénico (fardo 24/1)</t>
  </si>
  <si>
    <t>Papel higiénico 3.7"x2000pies (fardo)</t>
  </si>
  <si>
    <t>Servilletas (fardos de 5/1)</t>
  </si>
  <si>
    <t>Zafacón mediano con tapa y pedal (unidad)</t>
  </si>
  <si>
    <t>Zafacón grande con tapa (unidad)</t>
  </si>
  <si>
    <t xml:space="preserve">Materiales de oficina </t>
  </si>
  <si>
    <t>Bandita de goma (caja)</t>
  </si>
  <si>
    <t>Banderita indicadora de (paquetes)</t>
  </si>
  <si>
    <t>Bolígrafos color azul (cajas 12/1)</t>
  </si>
  <si>
    <t>Bolígrafos color rojo (caja 12/1)</t>
  </si>
  <si>
    <t>Bolígrafos color negro (caja 12/1)</t>
  </si>
  <si>
    <t>Felpas azules (cajas 10/1)</t>
  </si>
  <si>
    <t>Carpeta pisa papeles (caja 24/1)</t>
  </si>
  <si>
    <t>Carpeta 2 c/cover blanca</t>
  </si>
  <si>
    <t>Cinta de empaque 2x90 (caja 36/1)</t>
  </si>
  <si>
    <t>Cinta de empaque 18x45 (caja)</t>
  </si>
  <si>
    <t xml:space="preserve">Corrector liquido (caja 12/1) </t>
  </si>
  <si>
    <t>Clips pequeños (cajita 100/1)</t>
  </si>
  <si>
    <t>Clips grandes 33mm (cajita 100/1)</t>
  </si>
  <si>
    <t>Clips billetero 32mm (caja 100/1)</t>
  </si>
  <si>
    <t>Clips billetero 25mm (caja 100/1)</t>
  </si>
  <si>
    <t>Clips billetero 19mm (caja 100/1)</t>
  </si>
  <si>
    <t>Folder 8 ½ x 11 (cajas de 100/1)</t>
  </si>
  <si>
    <t>Folder 8 ½ x 14 (cajas de 100/1)</t>
  </si>
  <si>
    <t>Grapas No. 23/6 (caja 10/1)</t>
  </si>
  <si>
    <t>Grapas No. 23/8 (caja 10/1)</t>
  </si>
  <si>
    <t>Grapas No. 23/10 (caja 10/1)</t>
  </si>
  <si>
    <t>Grapas No. 23/13 (caja 10/1)</t>
  </si>
  <si>
    <t>Grapas estándar (Caja 10/1)</t>
  </si>
  <si>
    <t>Grapadora estándar (unidad)</t>
  </si>
  <si>
    <t>Lápiz de carbón #2HB (caja 12/1)</t>
  </si>
  <si>
    <t>Libreta ralladas pequeña 5x8 (paquete 12/1)</t>
  </si>
  <si>
    <t>Libreta rayada grandes 8x11 (paquete 12/1)</t>
  </si>
  <si>
    <t>Libro récord de 500 pág. (unidad)</t>
  </si>
  <si>
    <t>Marcadores Permanentes (diferentes colores) (caja)</t>
  </si>
  <si>
    <t>Marcadores de pizarra (diferentes colores) (caja)</t>
  </si>
  <si>
    <t>Mural de colcho (unidad)</t>
  </si>
  <si>
    <t>Penda Flex 8 1/2 x 13 (caja)</t>
  </si>
  <si>
    <t>Post it 3x3 Pequeños diferentes colores (caja de 9/1)</t>
  </si>
  <si>
    <t>Post it 3x5 grandes diferentes colores (caja de 9/1)</t>
  </si>
  <si>
    <t>Resaltadores (diferentes colores) (caja 12/1)</t>
  </si>
  <si>
    <t xml:space="preserve">Resmas de papel 8 ½ x 11 (cajas 10/1) </t>
  </si>
  <si>
    <t>Resmas de papel 8 ½ x 14 (cajas 10/1)</t>
  </si>
  <si>
    <t>Resmas de papel hilo color blanco 8 ½ x 11 (caja)</t>
  </si>
  <si>
    <t>Resmas de papel hilo color amarillo 8 ½ x 11 (caja)</t>
  </si>
  <si>
    <t>Saca grapas (caja 12/1)</t>
  </si>
  <si>
    <t xml:space="preserve">Sobre tipo Billetero (cajas de 100/1) </t>
  </si>
  <si>
    <t>Sobres manila 8 ½ x11 (caja de 100/1)</t>
  </si>
  <si>
    <t>Sobres manila 8 ½ x14 (caja de 100/1)</t>
  </si>
  <si>
    <t>Sobres de carta (unidad)</t>
  </si>
  <si>
    <t>Sobres de carta en hilo blanco (unidad)</t>
  </si>
  <si>
    <t>Sobres de carta en hilo amarillo (unidad)</t>
  </si>
  <si>
    <t>Tachuela tipo pin 100/1 (caja)</t>
  </si>
  <si>
    <t>Tijera para oficina Standard (unidad)</t>
  </si>
  <si>
    <t xml:space="preserve">Cajitas de etiquetas para folders (caja) </t>
  </si>
  <si>
    <t>Perforadoras (unidad)</t>
  </si>
  <si>
    <t>Reglas plásticas (unidad)</t>
  </si>
  <si>
    <t>Tinta para sello color negro (unidad)</t>
  </si>
  <si>
    <t>Tinta BT5001original para impresora brother magenta</t>
  </si>
  <si>
    <t>Tinta BT5001original para impresora brother cian</t>
  </si>
  <si>
    <t>Tinta BT5001original para impresora brother yellow</t>
  </si>
  <si>
    <t>Tinta BT5001original para impresora brother black</t>
  </si>
  <si>
    <t>Tinta T544 para impresora Epson L1110 (Negra)</t>
  </si>
  <si>
    <t>Tinta T544 para impresora Epson L1110 (Amarilla)</t>
  </si>
  <si>
    <t>Tinta T544 para impresora Epson L1110 (Magenta)</t>
  </si>
  <si>
    <t>Tinta T544 para impresora Epson L1110 (cian)</t>
  </si>
  <si>
    <t>Tinta HP GT52 black (TG51)</t>
  </si>
  <si>
    <t>Tinta HP GT52 cian</t>
  </si>
  <si>
    <t>Tinta HP GT52 magenta</t>
  </si>
  <si>
    <t>Tinta HP GT52 amarillo</t>
  </si>
  <si>
    <t>Tinta T504 para impresora Epson L4150 (Negra)</t>
  </si>
  <si>
    <t>Tinta T504 para impresora Epson L4150 (Amarilla)</t>
  </si>
  <si>
    <t>Tinta T504 para impresora Epson L4150 (Magenta)</t>
  </si>
  <si>
    <t>Tinta T504 para impresora Epson L4150 (Cian)</t>
  </si>
  <si>
    <t>Tinta 664 original para impresora L310 (Negra)</t>
  </si>
  <si>
    <t>Tinta 664 original para impresora L310 (Amarillo)</t>
  </si>
  <si>
    <t>Tinta 664 original para impresora L310 (Magenta)</t>
  </si>
  <si>
    <t>Tinta 664 original para impresora L310 (Cian)</t>
  </si>
  <si>
    <t>Archivos de metal 02 gavetas color gris.</t>
  </si>
  <si>
    <t>Archivo rodante de 3 gavetas color gris</t>
  </si>
  <si>
    <t>Archivo de metal de 4 gavetas color gris</t>
  </si>
  <si>
    <t>Butacas para visitas</t>
  </si>
  <si>
    <t>Escritorio semi ejecutivo modular 28x48</t>
  </si>
  <si>
    <t>Escritorio ejecutivo modular 28*55</t>
  </si>
  <si>
    <t>Escritorio semi ejecutivo tipo L 23*48</t>
  </si>
  <si>
    <t>Mesa para computadora tipo torre</t>
  </si>
  <si>
    <t xml:space="preserve">Sillas de visita sin brazos, tapizada </t>
  </si>
  <si>
    <t>Sillas triples de visitas</t>
  </si>
  <si>
    <t>Sillones ejecutivos</t>
  </si>
  <si>
    <t xml:space="preserve">Camastros doble en acero 29 3/4 x72 </t>
  </si>
  <si>
    <t>Nevera acero inoxidable de 10 pies cubico</t>
  </si>
  <si>
    <t xml:space="preserve">Freezer horizontal de 7 pies cubico </t>
  </si>
  <si>
    <t>Licuadora de 1.5 Lts. Con varias velocidades</t>
  </si>
  <si>
    <t>Nevera acero inoxidable de 18 pies cubico</t>
  </si>
  <si>
    <t>Nevera ejecutiva de 4.5 pies cubico</t>
  </si>
  <si>
    <t>Estufa con horno</t>
  </si>
  <si>
    <t xml:space="preserve">Microonda de 1.4 </t>
  </si>
  <si>
    <t>Waflera</t>
  </si>
  <si>
    <t>Anclas</t>
  </si>
  <si>
    <t>Tanques 18'</t>
  </si>
  <si>
    <t>Abrazadera Inoxidable</t>
  </si>
  <si>
    <t>Banda manuales de combustible</t>
  </si>
  <si>
    <t>Conectores maca de abastecimiento de combustible</t>
  </si>
  <si>
    <t>Defensa</t>
  </si>
  <si>
    <t xml:space="preserve">Pares de remos
</t>
  </si>
  <si>
    <t>Salvavidas</t>
  </si>
  <si>
    <t>Materiales de mecánica</t>
  </si>
  <si>
    <t>Autel adaptador con fd (scanner)</t>
  </si>
  <si>
    <t>Mesa de trabajo Rodante</t>
  </si>
  <si>
    <t>Lavadora a presión de gas</t>
  </si>
  <si>
    <t>Caja de herramientas</t>
  </si>
  <si>
    <t>Comprensor de aire</t>
  </si>
  <si>
    <t>Gato de tres toneladas</t>
  </si>
  <si>
    <t>Gabinete con herramientas</t>
  </si>
  <si>
    <t xml:space="preserve">Camionetas 4x4  </t>
  </si>
  <si>
    <t>Minibuses (16 pasajeros)</t>
  </si>
  <si>
    <t>Minibuses (30 pasajeros)</t>
  </si>
  <si>
    <t xml:space="preserve"> Ambulancia  </t>
  </si>
  <si>
    <t xml:space="preserve"> Motocicletas </t>
  </si>
  <si>
    <t xml:space="preserve"> Four Wheels  </t>
  </si>
  <si>
    <t xml:space="preserve">  Buggies  </t>
  </si>
  <si>
    <t xml:space="preserve">  Bicicletas  </t>
  </si>
  <si>
    <t xml:space="preserve"> Bote </t>
  </si>
  <si>
    <t xml:space="preserve"> Jeskit </t>
  </si>
  <si>
    <t xml:space="preserve">  Helicóptero </t>
  </si>
  <si>
    <t xml:space="preserve"> Camiones  </t>
  </si>
  <si>
    <t xml:space="preserve"> Camiones  Cerrados  </t>
  </si>
  <si>
    <t xml:space="preserve"> Centellas  </t>
  </si>
  <si>
    <t xml:space="preserve"> Lubricantes </t>
  </si>
  <si>
    <t xml:space="preserve"> Combustible  </t>
  </si>
  <si>
    <t xml:space="preserve"> Alto Parlante  </t>
  </si>
  <si>
    <t xml:space="preserve"> Casco Protector (motor)</t>
  </si>
  <si>
    <t xml:space="preserve">Casco Protector (Buggies) </t>
  </si>
  <si>
    <t xml:space="preserve">Casco Protector (Bicicleta) </t>
  </si>
  <si>
    <t xml:space="preserve"> Helicóptero </t>
  </si>
  <si>
    <t>Buques o botes de rescate</t>
  </si>
  <si>
    <t>Bicicletas de montaña</t>
  </si>
  <si>
    <t>Jetskis</t>
  </si>
  <si>
    <t>Cuatrimoto</t>
  </si>
  <si>
    <t xml:space="preserve">Carros </t>
  </si>
  <si>
    <t>Minibuses</t>
  </si>
  <si>
    <t xml:space="preserve">Casco protector </t>
  </si>
  <si>
    <t>Motocicletas</t>
  </si>
  <si>
    <t xml:space="preserve">Camionetas </t>
  </si>
  <si>
    <t>Ambulancias</t>
  </si>
  <si>
    <t>Acción 1.1.8.</t>
  </si>
  <si>
    <t>Storage (20tb raid6 y spare)</t>
  </si>
  <si>
    <t>Scanner (Scanner)</t>
  </si>
  <si>
    <t>Nvr (Nvr para video vigilancia 32 puertos)</t>
  </si>
  <si>
    <t>Servicio de internet (Servicio de internet de 10mbs/5mbs)</t>
  </si>
  <si>
    <t>Servicio de contrataciones (Servicio de contrataciones para desarrollo de sistemas)</t>
  </si>
  <si>
    <t>Repetidores (Repetidores de radiofrecuencia digitales, duplexer en frecuencia)</t>
  </si>
  <si>
    <t>Antena (Antena de repetidores en frecuencia de 16 elementos)</t>
  </si>
  <si>
    <t>Radios base (Radios de comunicación digital base con antena en frecuencia)</t>
  </si>
  <si>
    <t>Despachador (Licencia despachador de radio digital)</t>
  </si>
  <si>
    <t>Cable helia (2000 pies de cable helia)</t>
  </si>
  <si>
    <t>Conectores (Conectores para cable helia, cable coaxial)</t>
  </si>
  <si>
    <t>Gabinete (Gabinete de redes de 12u)</t>
  </si>
  <si>
    <t>Organizadores (Organizadores de redes de 24 puertos)</t>
  </si>
  <si>
    <t>Regleta (Regleta pdu de 8 salidas)</t>
  </si>
  <si>
    <t>Accesorios de red (RJ45 CAT6)</t>
  </si>
  <si>
    <t>Antivirus (Licencia de antivirus)</t>
  </si>
  <si>
    <t>Paquete de oficina (Licencia de paquete de oficina office 365)</t>
  </si>
  <si>
    <t>Sistema de backup (Licencia veeam para 10 instancias)</t>
  </si>
  <si>
    <t>Taladro (Taladro con modo martillo 1500w)</t>
  </si>
  <si>
    <t>Escalera (Escalera plegable  8 pies)</t>
  </si>
  <si>
    <t>Escalera (Escalera expansible  24 pies)</t>
  </si>
  <si>
    <t>Kit de herramienta de redes (Generador de tono de cable de red, cliping tool, testers de red, pelador de cable, pushdown tool)</t>
  </si>
  <si>
    <t xml:space="preserve">Herramientas (Juego de llaves combinadas) </t>
  </si>
  <si>
    <t>Caja de herramienta (Caja para almacenar herramientas)</t>
  </si>
  <si>
    <t>Inversor (Inversor 1kw)</t>
  </si>
  <si>
    <t>Kit de torre (Torre 120 pies con accesorios galvanizada)</t>
  </si>
  <si>
    <t>Camioneta (Camioneta doble cabina, 4x4)</t>
  </si>
  <si>
    <t>Viajes de mantenimiento  (Viajes de mantenimiento correctivo y preventivo  (5 personas)</t>
  </si>
  <si>
    <t xml:space="preserve">Lapiceros Rotulados con el logotipo de POLITUR </t>
  </si>
  <si>
    <t>Brochour</t>
  </si>
  <si>
    <t>Carpa 7 x 7 cerrada</t>
  </si>
  <si>
    <t>Chafing dish</t>
  </si>
  <si>
    <t>Mesas plegables</t>
  </si>
  <si>
    <t>Carpa 6 x 6 cerrada</t>
  </si>
  <si>
    <t>Bajantes</t>
  </si>
  <si>
    <t>Acción 1.1.9.</t>
  </si>
  <si>
    <t xml:space="preserve">Servicios de comunicación de prensa </t>
  </si>
  <si>
    <t xml:space="preserve">Servicio de publicidad </t>
  </si>
  <si>
    <t xml:space="preserve">Servicios de impresión </t>
  </si>
  <si>
    <t xml:space="preserve">Cantidad de promociones </t>
  </si>
  <si>
    <t xml:space="preserve">Acción 2.1.1. </t>
  </si>
  <si>
    <t xml:space="preserve">Cumplimiento en las Acciones 1.1.1, 1.1.2. y la 1.1.8. </t>
  </si>
  <si>
    <t xml:space="preserve">Acción 2.1.2. </t>
  </si>
  <si>
    <t xml:space="preserve">Cantidad de asistencias </t>
  </si>
  <si>
    <t>Agentes tácticos</t>
  </si>
  <si>
    <t xml:space="preserve">Ropa de cama </t>
  </si>
  <si>
    <t xml:space="preserve">Materiales de limpieza </t>
  </si>
  <si>
    <t xml:space="preserve">Mobiliarios </t>
  </si>
  <si>
    <t>Encargado de sección turística</t>
  </si>
  <si>
    <t>Subdirectores Adjuntos</t>
  </si>
  <si>
    <t xml:space="preserve">Oficiales turísticos </t>
  </si>
  <si>
    <t xml:space="preserve">Agentes turísticos </t>
  </si>
  <si>
    <t xml:space="preserve">Planificación y Desarrollo / Estadística / Calidad </t>
  </si>
  <si>
    <t>Cantidad de medición</t>
  </si>
  <si>
    <t xml:space="preserve">Recursos Humanos / Escuela de Seguridad Turística </t>
  </si>
  <si>
    <t xml:space="preserve">Recursos Humanos  / Administrativa y Financiera / Planificación </t>
  </si>
  <si>
    <t>Cantidad  de policías dignificados</t>
  </si>
  <si>
    <t xml:space="preserve">Cantidad de instructores/ facilitadores </t>
  </si>
  <si>
    <t xml:space="preserve">1.1.4. Gestionar y capacitar los agentes en las leyes y reglamentos relacionados con la seguridad turística y los propios de la institución.  </t>
  </si>
  <si>
    <t xml:space="preserve">Recursos Humanos / Escuela de Seguridad Turística / Legales e Inspectoría / Unidad de Igualdad de Genero. </t>
  </si>
  <si>
    <t xml:space="preserve">Tecnología de la información y comunicaciones </t>
  </si>
  <si>
    <t xml:space="preserve">Administrativa y Financiera / Servicios Generales </t>
  </si>
  <si>
    <t xml:space="preserve">Cantidad de remozamiento </t>
  </si>
  <si>
    <t xml:space="preserve">1.1.8. Gestionar la ampliación y mantenimiento del parque vehicular. </t>
  </si>
  <si>
    <t xml:space="preserve">Administrativa y Financiera / Transportación </t>
  </si>
  <si>
    <t>Cantidad de vehículos</t>
  </si>
  <si>
    <t xml:space="preserve">Comunicación Estratégica </t>
  </si>
  <si>
    <t xml:space="preserve">Cantidad de puntos de servicios </t>
  </si>
  <si>
    <t xml:space="preserve"> Operaciones Turísticas / Operaciones Turísticas Regionales/ de Inteligencia Turísticas</t>
  </si>
  <si>
    <t>Acción 1.1.3.</t>
  </si>
  <si>
    <t xml:space="preserve">Coffe Break </t>
  </si>
  <si>
    <t xml:space="preserve">Laptop </t>
  </si>
  <si>
    <t xml:space="preserve">Guillotina </t>
  </si>
  <si>
    <t xml:space="preserve">Maquina para encuadernar </t>
  </si>
  <si>
    <t>Portadas y contraportadas de encuadernación 8 ½ x 11  (cajas 100/1)</t>
  </si>
  <si>
    <t>Rotulación</t>
  </si>
  <si>
    <t>Scooter</t>
  </si>
  <si>
    <t>Acción 1.1.1.</t>
  </si>
  <si>
    <t>Acción 1.1.2.</t>
  </si>
  <si>
    <t>Teléfono ip (Teléfono ip)</t>
  </si>
  <si>
    <t>Cámaras ip (Cámaras de video vigilancia ip)</t>
  </si>
  <si>
    <t>Radios móviles (Radios de comunicación digital móviles con  antena GPS en frecuencia)</t>
  </si>
  <si>
    <t>Radios portátiles (Radios de comunicación digital portátiles con pantalla y  licencias)</t>
  </si>
  <si>
    <t xml:space="preserve">Almacenamiento (Pendrive USB de 32gbs) </t>
  </si>
  <si>
    <t>Almacenamiento (Pendrive USB de 64gbs)</t>
  </si>
  <si>
    <t>Accesorios eléctricos (Regleta eléctrica, extensión eléctrica)</t>
  </si>
  <si>
    <t>Baterías (Baterías para inversores a 12v)</t>
  </si>
  <si>
    <t>Impermeabilización con lona asfáltica 4 mm MT2</t>
  </si>
  <si>
    <t>Impermeabilización con masilla asfáltica en Aluzinc MT2</t>
  </si>
  <si>
    <t>Cerámica en pared de baño h=2.10 MT2</t>
  </si>
  <si>
    <t>Cerámica en pared cocina  h=0.60 MT2</t>
  </si>
  <si>
    <t xml:space="preserve"> Plafón  MT2</t>
  </si>
  <si>
    <t>Puerta en PVC con llavín de puño para sanitario UD</t>
  </si>
  <si>
    <t>Gabinete de piso polimetálico con cristal UD</t>
  </si>
  <si>
    <t>Gabinete de pared  polimetálico con cristal UD</t>
  </si>
  <si>
    <t>Fumigación PA</t>
  </si>
  <si>
    <t>Sillón semi ejecutivo</t>
  </si>
  <si>
    <t>Colchón tipo militar</t>
  </si>
  <si>
    <t xml:space="preserve">Electrodomésticos </t>
  </si>
  <si>
    <t xml:space="preserve">Bebedero de agua con botellón integrado </t>
  </si>
  <si>
    <t>Greca para café eléctrica de 12 tazas</t>
  </si>
  <si>
    <t xml:space="preserve"> Scooter Eléctrico  </t>
  </si>
  <si>
    <t xml:space="preserve"> Grúas  </t>
  </si>
  <si>
    <t xml:space="preserve"> Radios Móviles  </t>
  </si>
  <si>
    <t xml:space="preserve"> Extintores Para Vehículos  </t>
  </si>
  <si>
    <t xml:space="preserve"> Neumáticos  para vehículos (de 4 Gomas)  </t>
  </si>
  <si>
    <t xml:space="preserve">Seguros de Vehículos </t>
  </si>
  <si>
    <t xml:space="preserve"> Minibús </t>
  </si>
  <si>
    <t>Neumáticos para vehículos (de 2 gomas 90/90/19)</t>
  </si>
  <si>
    <t>Neumáticos para vehículos (de 2 gomas 120/17/17)</t>
  </si>
  <si>
    <t>Neumáticos para vehículos (de 2 gomas 110/90/17)</t>
  </si>
  <si>
    <t>Parque vehicular y  materiales de transportación</t>
  </si>
  <si>
    <t xml:space="preserve">1.1.10. Socialización, monte de misión, visión y valores de la Policía Nacional y naturaleza de POLITUR, (transformación policial). </t>
  </si>
  <si>
    <t>Planificación y Desarrollo</t>
  </si>
  <si>
    <t xml:space="preserve">Cantidad de monte  </t>
  </si>
  <si>
    <t>Acción 1.1.10.</t>
  </si>
  <si>
    <t xml:space="preserve">2.1.3. Aumentar los levantamientos relativos a prevenir riesgos y amenazas en los polos turísticos del país. </t>
  </si>
  <si>
    <t xml:space="preserve">Inteligencia turísticas </t>
  </si>
  <si>
    <t xml:space="preserve">Cantidad de levantamientos </t>
  </si>
  <si>
    <t xml:space="preserve">Acción 2.1.3. </t>
  </si>
  <si>
    <t xml:space="preserve">Acción 2.1.4. </t>
  </si>
  <si>
    <t>Acción 3.1.1</t>
  </si>
  <si>
    <t>Actividad 3</t>
  </si>
  <si>
    <t xml:space="preserve"> Grúa</t>
  </si>
  <si>
    <t xml:space="preserve">Camioneta 4x4  </t>
  </si>
  <si>
    <t xml:space="preserve"> Camionetas de Carga  </t>
  </si>
  <si>
    <t>Cronograma Trimestral 2023</t>
  </si>
  <si>
    <t xml:space="preserve"> Servicio de Seguridad y Asistencia Turística. </t>
  </si>
  <si>
    <t xml:space="preserve">Fortalecimiento institucional. </t>
  </si>
  <si>
    <t>Cantidad de dotaciones adquiridas.</t>
  </si>
  <si>
    <t xml:space="preserve"> Proyección 2024 (Gestión de Inversión)</t>
  </si>
  <si>
    <t xml:space="preserve">Gestionar la adquisición o construir  de 48 dotaciones policiales en los diferentes destinos turísticos. </t>
  </si>
  <si>
    <t xml:space="preserve">Dotaciones </t>
  </si>
  <si>
    <t xml:space="preserve">Escuela de entrenamiento </t>
  </si>
  <si>
    <r>
      <t xml:space="preserve">Eje Estratégico: </t>
    </r>
    <r>
      <rPr>
        <sz val="12"/>
        <color indexed="8"/>
        <rFont val="Arial"/>
        <family val="2"/>
      </rPr>
      <t xml:space="preserve">1. Calidad del Servicio </t>
    </r>
  </si>
  <si>
    <r>
      <t xml:space="preserve">Unidad Organizativa: </t>
    </r>
    <r>
      <rPr>
        <sz val="12"/>
        <color indexed="8"/>
        <rFont val="Arial"/>
        <family val="2"/>
      </rPr>
      <t xml:space="preserve">Dirección Central de Policía de Turismo </t>
    </r>
  </si>
  <si>
    <r>
      <t>Objetivo Estratégico</t>
    </r>
    <r>
      <rPr>
        <sz val="12"/>
        <color indexed="8"/>
        <rFont val="Arial"/>
        <family val="2"/>
      </rPr>
      <t>: 1.1 Reestructurar los servicios preventivos de seguridad especializada a nivel nacional para reducir la ocurrencia de hechos delictivos y /o situaciones de riesgo con la finalidad de fomentar la convivencia pacifica</t>
    </r>
  </si>
  <si>
    <r>
      <t>Estrategia</t>
    </r>
    <r>
      <rPr>
        <sz val="12"/>
        <color indexed="8"/>
        <rFont val="Arial"/>
        <family val="2"/>
      </rPr>
      <t>: Mejorar la eficiencia en los servicios de seguridad y asistencia al turista</t>
    </r>
  </si>
  <si>
    <r>
      <t>Resultado Esperado</t>
    </r>
    <r>
      <rPr>
        <sz val="12"/>
        <color indexed="8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Incremento de la confianza y percepción de la seguridad turística</t>
    </r>
  </si>
  <si>
    <t>Panasonic Videocámara (calidad profesional 4K 60p, sensor de 1.0 pulgadas, lente gran angular de 0.965 in y zoom óptico de 20x, ideal para noticias, entrevistas y eventos - HC-X20)</t>
  </si>
  <si>
    <t>Sede Central POLITUR</t>
  </si>
  <si>
    <t xml:space="preserve">Drones de Uso Militar De Ultima Generación Con Vista Térmica </t>
  </si>
  <si>
    <t xml:space="preserve">2.1.4. Realizar levantamientos y readecuación de los cuadrantes. </t>
  </si>
  <si>
    <t>Batería de para vehículo (de 2 gomas)</t>
  </si>
  <si>
    <t xml:space="preserve">Batería de para vehículo (de 4 gomas) camionetas. </t>
  </si>
  <si>
    <t xml:space="preserve">Batería de para vehículo (de 4 gomas) carros. </t>
  </si>
  <si>
    <t xml:space="preserve">Batería de para vehículo (de 4 gomas) grúas. </t>
  </si>
  <si>
    <t xml:space="preserve">Impreso en acrílico (Misión, visión, valores P.N.). </t>
  </si>
  <si>
    <t xml:space="preserve">Impreso en acrílico (naturaleza POLITUR). </t>
  </si>
  <si>
    <t>Combustible para helicóptero (queroseno)</t>
  </si>
  <si>
    <r>
      <t xml:space="preserve">Dirección Central de Policía de Turismo - POLITUR                                                             </t>
    </r>
    <r>
      <rPr>
        <b/>
        <sz val="16"/>
        <color indexed="8"/>
        <rFont val="Arial"/>
        <family val="2"/>
      </rPr>
      <t xml:space="preserve"> </t>
    </r>
  </si>
  <si>
    <t>Auxiliar administrativo</t>
  </si>
  <si>
    <t>Asistente administrativo</t>
  </si>
  <si>
    <t>Analista Financiero</t>
  </si>
  <si>
    <t>Plotter de impresión</t>
  </si>
  <si>
    <t>Servicios técnicos profesionales</t>
  </si>
  <si>
    <t>Capacitación / profesionalización personal</t>
  </si>
  <si>
    <t>Disco de almacenamiento (Disco de 64 tbs de almacenamiento red)</t>
  </si>
  <si>
    <t>Viáticos dentro del país</t>
  </si>
  <si>
    <t>Viáticos fuera del país</t>
  </si>
  <si>
    <t>Alquileres y rentas de edificaciones</t>
  </si>
  <si>
    <t xml:space="preserve">1.1.7. Gestionar y suministrar equipos de oficina, materiales,  avituallamiento y alimentos. </t>
  </si>
  <si>
    <t>Administrativa y Financiera / Suministro / Suministro de consumo humano</t>
  </si>
  <si>
    <t>Alimentos para personas</t>
  </si>
  <si>
    <t>Agua</t>
  </si>
  <si>
    <t>Recolección residuos sólidos</t>
  </si>
  <si>
    <t>Productos forestales (arreglos florales)</t>
  </si>
  <si>
    <t>Condecoraciones</t>
  </si>
  <si>
    <t>Pergaminos (condecoraciones)</t>
  </si>
  <si>
    <t>Carpetas (condecoraciones)</t>
  </si>
  <si>
    <t>Servicios de catering</t>
  </si>
  <si>
    <t>Cartucho de tóner HP LaserJet 206X W2110X, negro</t>
  </si>
  <si>
    <t>Cartucho de tóner HP LaserJet 206X W2111X, cian</t>
  </si>
  <si>
    <t>Cartucho de tóner HP LaserJet 206X W2112X, amarillo</t>
  </si>
  <si>
    <t>Cartucho de tóner HP LaserJet 206X W2113X, magenta</t>
  </si>
  <si>
    <t>Total General</t>
  </si>
  <si>
    <t>Materiales para botes</t>
  </si>
  <si>
    <t>Manguera Industrial 3/8 (pies)</t>
  </si>
  <si>
    <t>Soga 3/8 (pies)</t>
  </si>
  <si>
    <t>Soga para la sonca (pies)</t>
  </si>
  <si>
    <t>Bandera Policía Nacional</t>
  </si>
  <si>
    <t>Bandera Nacional</t>
  </si>
  <si>
    <t>Bandera POLITUR</t>
  </si>
  <si>
    <t>Bases para banderas</t>
  </si>
  <si>
    <t>Boletos aéreos</t>
  </si>
  <si>
    <t>Servidores (2 Intel 4310, 2 sed 480gb para boot, 512gb de RAM, 4 puertos)</t>
  </si>
  <si>
    <t>Computadora completa (Monitor 22" , CPU(i5 ultima generación 8gb RAM, 1tb sed), ups 500 watts)</t>
  </si>
  <si>
    <t>Impresora (laser HP LaserJet MFO M277w)</t>
  </si>
  <si>
    <t>Impresora (Impresora multifuncional EcoTank)</t>
  </si>
  <si>
    <t>Switch (Switch 24 puertos Poe, administrables)</t>
  </si>
  <si>
    <r>
      <t xml:space="preserve">Servicio de internet (Servicio de internet </t>
    </r>
    <r>
      <rPr>
        <b/>
        <sz val="11"/>
        <color rgb="FF000000"/>
        <rFont val="Calibri"/>
        <family val="2"/>
        <scheme val="minor"/>
      </rPr>
      <t>simétrico</t>
    </r>
    <r>
      <rPr>
        <sz val="11"/>
        <color rgb="FF000000"/>
        <rFont val="Calibri"/>
        <family val="2"/>
        <scheme val="minor"/>
      </rPr>
      <t xml:space="preserve"> 50mbs/20mbs)</t>
    </r>
  </si>
  <si>
    <t xml:space="preserve">Pat panel (Pathpanle de 24 puertos) </t>
  </si>
  <si>
    <t>Cable (Caja de cable utp categoría 6)</t>
  </si>
  <si>
    <t>Padcord (Padcord (cable de red) de 2 pies)</t>
  </si>
  <si>
    <t>Accesorios de red (Mini Jack, faceplate)</t>
  </si>
  <si>
    <t>Sistema operativo (Licencia de sistema operativo Windows)</t>
  </si>
  <si>
    <t>Sistema de servidores (Licencia Windows server 2019)</t>
  </si>
  <si>
    <t>Sistema de virtualización  (Licencia de vmare para 3 host)</t>
  </si>
  <si>
    <t xml:space="preserve">Taladro (Taladro inalámbrico con accesorios) </t>
  </si>
  <si>
    <t>Kit de herramientas (Destornilladores plano, tría, martillo, pinzas, alicate, llaves Allen, llaves ajustable, multímetro)</t>
  </si>
  <si>
    <t>Multímetro (Multímetro eléctrico)</t>
  </si>
  <si>
    <t>Adaptadores (VGA a hdmi, hdmi a DisplayPort)</t>
  </si>
  <si>
    <t>Destornilladores (Juego de destornilladores de precisión)</t>
  </si>
  <si>
    <t>Soldadura (Estación de micro soldadura electrónica)</t>
  </si>
  <si>
    <t>Pistola de silicón (Pistola de silicón)</t>
  </si>
  <si>
    <t>Pistola de aire (Pistola de aire a presión)</t>
  </si>
  <si>
    <t>Memoria RAM (Memoria RAM 8gbs ddr4)</t>
  </si>
  <si>
    <t>Energía eléctrica</t>
  </si>
  <si>
    <t>Teléfono local</t>
  </si>
  <si>
    <t>Aire acondicionado invertir  de 18,000 tú eficiencia 18, (con instalación ) UD</t>
  </si>
  <si>
    <t>Aire acondicionado inverter de 12,000 tú eficiencia 18, (con instalación ) UD</t>
  </si>
  <si>
    <t xml:space="preserve"> Breakers doble de 20Amp. Y 30 imp. UD</t>
  </si>
  <si>
    <t>Ojos de buey empotrable de 6 y 4 pulgadas.  UD</t>
  </si>
  <si>
    <t>Lavamanos incluido accesorios UD</t>
  </si>
  <si>
    <t xml:space="preserve"> Piezas sanitarias: balancín, válvulas entrada y salida para inodoros, etc. UD</t>
  </si>
  <si>
    <t>Ambientadores  en Spray (cajas 12/1)</t>
  </si>
  <si>
    <t>Desinfectante  (cajas 6/1)</t>
  </si>
  <si>
    <t>Dispensador de Gel Antimaterial . (unidades)</t>
  </si>
  <si>
    <t>Dispensador de Jabón Líquido . (unidades)</t>
  </si>
  <si>
    <t>Suapes (unidad)</t>
  </si>
  <si>
    <t>Grapadora tipo guillotina  (3/8”) (unidad)</t>
  </si>
  <si>
    <t>Caunter recto en laminado</t>
  </si>
  <si>
    <t xml:space="preserve"> Camión</t>
  </si>
  <si>
    <t xml:space="preserve"> Camión Cerrado</t>
  </si>
  <si>
    <t xml:space="preserve">Filtro para vehículo </t>
  </si>
  <si>
    <t xml:space="preserve">Servicios de Promociones en redes sociales </t>
  </si>
  <si>
    <t xml:space="preserve">Impresión de mapa del despliegue operacional (en acrílico) </t>
  </si>
  <si>
    <t>Administrativa y Financiera/ Servicios Generales/ Legales/ Planificación y  Desarrollo</t>
  </si>
  <si>
    <t>Proyección 2024 - Dotaciones Policiales</t>
  </si>
  <si>
    <t>Word kit combinado inalámbrico (piezas)</t>
  </si>
  <si>
    <r>
      <t xml:space="preserve">Juego de herramientas de mecánico </t>
    </r>
    <r>
      <rPr>
        <sz val="12"/>
        <color theme="1"/>
        <rFont val="Calibri"/>
        <family val="2"/>
        <scheme val="minor"/>
      </rPr>
      <t>(piezas)</t>
    </r>
  </si>
  <si>
    <t>1.1.5. Gestionar y distribuir equipos de tecnología y comunicación de acuerdo a las necesidades, e implementar la innovación en la dirección.</t>
  </si>
  <si>
    <t xml:space="preserve">Cantidad de equipos distribuidos, e innovaciones logradas.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</si>
</sst>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€_-;\-* #,##0.00\ _€_-;_-* &quot;-&quot;??\ _€_-;_-@_-"/>
    <numFmt numFmtId="166" formatCode="_-[$$-1C0A]* #,##0.00_ ;_-[$$-1C0A]* \-#,##0.00\ ;_-[$$-1C0A]* &quot;-&quot;??_ ;_-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8"/>
      <color theme="1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166" fontId="19" fillId="5" borderId="7" xfId="0" applyNumberFormat="1" applyFont="1" applyFill="1" applyBorder="1" applyAlignment="1">
      <alignment vertical="center" wrapText="1"/>
    </xf>
    <xf numFmtId="166" fontId="17" fillId="5" borderId="7" xfId="4" applyNumberFormat="1" applyFont="1" applyFill="1" applyBorder="1" applyAlignment="1">
      <alignment horizontal="center" vertical="center" wrapText="1"/>
    </xf>
    <xf numFmtId="43" fontId="0" fillId="0" borderId="0" xfId="3" applyFont="1"/>
    <xf numFmtId="0" fontId="17" fillId="5" borderId="7" xfId="0" applyFont="1" applyFill="1" applyBorder="1" applyAlignment="1">
      <alignment horizontal="left" vertical="center"/>
    </xf>
    <xf numFmtId="166" fontId="17" fillId="5" borderId="7" xfId="4" applyNumberFormat="1" applyFont="1" applyFill="1" applyBorder="1" applyAlignment="1" applyProtection="1">
      <alignment horizontal="center" vertical="center"/>
      <protection locked="0"/>
    </xf>
    <xf numFmtId="3" fontId="18" fillId="5" borderId="7" xfId="0" applyNumberFormat="1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3" fontId="17" fillId="5" borderId="7" xfId="4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3" fontId="17" fillId="5" borderId="7" xfId="4" applyNumberFormat="1" applyFont="1" applyFill="1" applyBorder="1" applyAlignment="1" applyProtection="1">
      <alignment horizontal="left" wrapText="1"/>
      <protection locked="0"/>
    </xf>
    <xf numFmtId="0" fontId="12" fillId="2" borderId="7" xfId="1" applyFont="1" applyFill="1" applyBorder="1" applyAlignment="1">
      <alignment horizontal="left" vertical="top" wrapText="1"/>
    </xf>
    <xf numFmtId="9" fontId="12" fillId="2" borderId="7" xfId="0" applyNumberFormat="1" applyFont="1" applyFill="1" applyBorder="1" applyAlignment="1">
      <alignment horizontal="center" vertical="center" wrapText="1"/>
    </xf>
    <xf numFmtId="9" fontId="12" fillId="2" borderId="7" xfId="1" applyNumberFormat="1" applyFont="1" applyFill="1" applyBorder="1" applyAlignment="1">
      <alignment horizontal="center" vertical="center" wrapText="1"/>
    </xf>
    <xf numFmtId="9" fontId="12" fillId="2" borderId="7" xfId="2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vertical="center" wrapText="1"/>
    </xf>
    <xf numFmtId="0" fontId="23" fillId="7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43" fontId="11" fillId="4" borderId="15" xfId="3" applyFont="1" applyFill="1" applyBorder="1" applyAlignment="1" applyProtection="1">
      <alignment horizontal="center" vertical="center" wrapText="1"/>
      <protection locked="0"/>
    </xf>
    <xf numFmtId="43" fontId="11" fillId="4" borderId="15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6" fontId="17" fillId="5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6" fontId="19" fillId="8" borderId="7" xfId="0" applyNumberFormat="1" applyFont="1" applyFill="1" applyBorder="1" applyAlignment="1">
      <alignment vertical="center" wrapText="1"/>
    </xf>
    <xf numFmtId="166" fontId="17" fillId="0" borderId="7" xfId="0" applyNumberFormat="1" applyFont="1" applyBorder="1" applyAlignment="1">
      <alignment vertical="center" wrapText="1"/>
    </xf>
    <xf numFmtId="43" fontId="12" fillId="2" borderId="7" xfId="3" applyFont="1" applyFill="1" applyBorder="1" applyAlignment="1">
      <alignment horizontal="right" vertical="center" wrapText="1" indent="1"/>
    </xf>
    <xf numFmtId="43" fontId="9" fillId="2" borderId="7" xfId="3" applyFont="1" applyFill="1" applyBorder="1" applyAlignment="1">
      <alignment vertical="center"/>
    </xf>
    <xf numFmtId="43" fontId="25" fillId="2" borderId="7" xfId="3" applyFont="1" applyFill="1" applyBorder="1" applyAlignment="1">
      <alignment horizontal="right" vertical="center" wrapText="1"/>
    </xf>
    <xf numFmtId="0" fontId="19" fillId="5" borderId="7" xfId="0" applyFont="1" applyFill="1" applyBorder="1" applyAlignment="1">
      <alignment horizontal="left" vertical="center" wrapText="1"/>
    </xf>
    <xf numFmtId="43" fontId="0" fillId="0" borderId="0" xfId="0" applyNumberFormat="1"/>
    <xf numFmtId="43" fontId="8" fillId="4" borderId="21" xfId="3" applyFont="1" applyFill="1" applyBorder="1" applyAlignment="1" applyProtection="1">
      <alignment vertical="center" wrapText="1"/>
    </xf>
    <xf numFmtId="166" fontId="14" fillId="9" borderId="7" xfId="0" applyNumberFormat="1" applyFont="1" applyFill="1" applyBorder="1"/>
    <xf numFmtId="166" fontId="19" fillId="6" borderId="7" xfId="0" applyNumberFormat="1" applyFont="1" applyFill="1" applyBorder="1" applyAlignment="1">
      <alignment vertical="center" wrapText="1"/>
    </xf>
    <xf numFmtId="4" fontId="8" fillId="3" borderId="7" xfId="0" applyNumberFormat="1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 wrapText="1"/>
    </xf>
    <xf numFmtId="3" fontId="18" fillId="5" borderId="7" xfId="4" applyNumberFormat="1" applyFont="1" applyFill="1" applyBorder="1" applyAlignment="1">
      <alignment horizontal="right" vertical="center" wrapText="1" indent="1"/>
    </xf>
    <xf numFmtId="3" fontId="18" fillId="5" borderId="7" xfId="0" applyNumberFormat="1" applyFont="1" applyFill="1" applyBorder="1" applyAlignment="1">
      <alignment horizontal="right" vertical="center" wrapText="1" indent="1"/>
    </xf>
    <xf numFmtId="3" fontId="17" fillId="5" borderId="7" xfId="4" applyNumberFormat="1" applyFont="1" applyFill="1" applyBorder="1" applyAlignment="1" applyProtection="1">
      <alignment horizontal="right" indent="1"/>
      <protection locked="0"/>
    </xf>
    <xf numFmtId="3" fontId="17" fillId="5" borderId="7" xfId="4" applyNumberFormat="1" applyFont="1" applyFill="1" applyBorder="1" applyAlignment="1" applyProtection="1">
      <alignment horizontal="right" vertical="center" indent="1"/>
      <protection locked="0"/>
    </xf>
    <xf numFmtId="0" fontId="17" fillId="5" borderId="7" xfId="0" applyFont="1" applyFill="1" applyBorder="1" applyAlignment="1">
      <alignment horizontal="right" vertical="center" wrapText="1" indent="1"/>
    </xf>
    <xf numFmtId="0" fontId="5" fillId="4" borderId="1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165" fontId="11" fillId="3" borderId="7" xfId="2" applyNumberFormat="1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4" fontId="11" fillId="3" borderId="7" xfId="2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4" fontId="12" fillId="2" borderId="7" xfId="2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166" fontId="17" fillId="0" borderId="7" xfId="0" applyNumberFormat="1" applyFont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166" fontId="19" fillId="3" borderId="7" xfId="0" applyNumberFormat="1" applyFont="1" applyFill="1" applyBorder="1" applyAlignment="1">
      <alignment horizontal="center" vertical="center" wrapText="1"/>
    </xf>
    <xf numFmtId="166" fontId="19" fillId="8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4" fillId="9" borderId="7" xfId="0" applyFont="1" applyFill="1" applyBorder="1" applyAlignment="1">
      <alignment horizontal="left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wrapText="1"/>
    </xf>
    <xf numFmtId="0" fontId="19" fillId="8" borderId="7" xfId="0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7">
    <cellStyle name="Millares" xfId="3" builtinId="3"/>
    <cellStyle name="Moneda" xfId="4" builtinId="4"/>
    <cellStyle name="Moneda 2" xfId="6" xr:uid="{00000000-0005-0000-0000-000002000000}"/>
    <cellStyle name="Normal" xfId="0" builtinId="0"/>
    <cellStyle name="Normal 10" xfId="2" xr:uid="{00000000-0005-0000-0000-000004000000}"/>
    <cellStyle name="Normal 2" xfId="5" xr:uid="{00000000-0005-0000-0000-000005000000}"/>
    <cellStyle name="Normal 3" xfId="1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57149</xdr:rowOff>
    </xdr:from>
    <xdr:to>
      <xdr:col>0</xdr:col>
      <xdr:colOff>1258788</xdr:colOff>
      <xdr:row>3</xdr:row>
      <xdr:rowOff>221620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58855"/>
          <a:ext cx="773013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1191490</xdr:colOff>
      <xdr:row>1</xdr:row>
      <xdr:rowOff>55418</xdr:rowOff>
    </xdr:from>
    <xdr:to>
      <xdr:col>13</xdr:col>
      <xdr:colOff>235744</xdr:colOff>
      <xdr:row>3</xdr:row>
      <xdr:rowOff>219889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6FADB-32F5-4431-B6E4-834CFD30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5872" y="257124"/>
          <a:ext cx="769960" cy="79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1</xdr:row>
      <xdr:rowOff>114301</xdr:rowOff>
    </xdr:from>
    <xdr:to>
      <xdr:col>0</xdr:col>
      <xdr:colOff>913229</xdr:colOff>
      <xdr:row>3</xdr:row>
      <xdr:rowOff>205651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3" y="314326"/>
          <a:ext cx="751306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594360</xdr:colOff>
      <xdr:row>1</xdr:row>
      <xdr:rowOff>52781</xdr:rowOff>
    </xdr:from>
    <xdr:to>
      <xdr:col>3</xdr:col>
      <xdr:colOff>1381125</xdr:colOff>
      <xdr:row>3</xdr:row>
      <xdr:rowOff>201303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65C3E6-078B-FF7B-32CC-3081AC78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6510" y="252806"/>
          <a:ext cx="786765" cy="77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showGridLines="0" tabSelected="1" topLeftCell="A18" zoomScale="85" zoomScaleNormal="85" workbookViewId="0">
      <selection activeCell="E19" sqref="E19"/>
    </sheetView>
  </sheetViews>
  <sheetFormatPr baseColWidth="10" defaultColWidth="11.42578125" defaultRowHeight="15" x14ac:dyDescent="0.25"/>
  <cols>
    <col min="1" max="1" width="25" style="1" customWidth="1"/>
    <col min="2" max="2" width="23.140625" style="1" customWidth="1"/>
    <col min="3" max="3" width="24.42578125" style="1" customWidth="1"/>
    <col min="4" max="4" width="20.28515625" style="22" customWidth="1"/>
    <col min="5" max="5" width="18.140625" style="1" customWidth="1"/>
    <col min="6" max="6" width="13.85546875" style="1" customWidth="1"/>
    <col min="7" max="7" width="12.85546875" style="1" customWidth="1"/>
    <col min="8" max="8" width="15" style="1" customWidth="1"/>
    <col min="9" max="9" width="14" style="1" customWidth="1"/>
    <col min="10" max="11" width="13.85546875" style="1" customWidth="1"/>
    <col min="12" max="12" width="22.28515625" style="1" bestFit="1" customWidth="1"/>
    <col min="13" max="13" width="25.85546875" style="1" customWidth="1"/>
    <col min="14" max="14" width="20" style="1" bestFit="1" customWidth="1"/>
    <col min="15" max="15" width="11.5703125" customWidth="1"/>
    <col min="16" max="16384" width="11.42578125" style="1"/>
  </cols>
  <sheetData>
    <row r="2" spans="1:15" ht="24.95" customHeight="1" x14ac:dyDescent="0.2">
      <c r="A2" s="74"/>
      <c r="B2" s="75" t="s">
        <v>476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1"/>
    </row>
    <row r="3" spans="1:15" ht="24.95" customHeight="1" x14ac:dyDescent="0.2">
      <c r="A3" s="74"/>
      <c r="B3" s="78" t="s">
        <v>39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"/>
    </row>
    <row r="4" spans="1:15" ht="24.95" customHeight="1" x14ac:dyDescent="0.2">
      <c r="A4" s="74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1"/>
    </row>
    <row r="5" spans="1:15" ht="15.7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  <c r="O5" s="1"/>
    </row>
    <row r="6" spans="1:15" ht="15.75" x14ac:dyDescent="0.2">
      <c r="A6" s="80" t="s">
        <v>461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1"/>
    </row>
    <row r="7" spans="1:15" ht="15.75" x14ac:dyDescent="0.2">
      <c r="A7" s="80" t="s">
        <v>460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"/>
    </row>
    <row r="8" spans="1:15" ht="16.5" customHeight="1" x14ac:dyDescent="0.2">
      <c r="A8" s="80" t="s">
        <v>462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1"/>
    </row>
    <row r="9" spans="1:15" ht="15.75" customHeight="1" x14ac:dyDescent="0.2">
      <c r="A9" s="80" t="s">
        <v>463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1"/>
    </row>
    <row r="10" spans="1:15" ht="15.75" x14ac:dyDescent="0.2">
      <c r="A10" s="80" t="s">
        <v>464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1"/>
    </row>
    <row r="11" spans="1:15" ht="15.75" customHeight="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1"/>
    </row>
    <row r="12" spans="1:15" ht="16.5" customHeight="1" x14ac:dyDescent="0.2">
      <c r="A12" s="63" t="s">
        <v>0</v>
      </c>
      <c r="B12" s="63" t="s">
        <v>3</v>
      </c>
      <c r="C12" s="63" t="s">
        <v>15</v>
      </c>
      <c r="D12" s="63" t="s">
        <v>32</v>
      </c>
      <c r="E12" s="63" t="s">
        <v>1</v>
      </c>
      <c r="F12" s="63" t="s">
        <v>36</v>
      </c>
      <c r="G12" s="63" t="s">
        <v>37</v>
      </c>
      <c r="H12" s="64" t="s">
        <v>38</v>
      </c>
      <c r="I12" s="64"/>
      <c r="J12" s="64"/>
      <c r="K12" s="64"/>
      <c r="L12" s="65" t="s">
        <v>27</v>
      </c>
      <c r="M12" s="65"/>
      <c r="N12" s="65"/>
      <c r="O12" s="1"/>
    </row>
    <row r="13" spans="1:15" ht="16.5" customHeight="1" x14ac:dyDescent="0.2">
      <c r="A13" s="63"/>
      <c r="B13" s="63"/>
      <c r="C13" s="63"/>
      <c r="D13" s="63"/>
      <c r="E13" s="63"/>
      <c r="F13" s="63"/>
      <c r="G13" s="63"/>
      <c r="H13" s="66" t="s">
        <v>28</v>
      </c>
      <c r="I13" s="64" t="s">
        <v>29</v>
      </c>
      <c r="J13" s="64" t="s">
        <v>30</v>
      </c>
      <c r="K13" s="64" t="s">
        <v>31</v>
      </c>
      <c r="L13" s="67" t="s">
        <v>33</v>
      </c>
      <c r="M13" s="67" t="s">
        <v>4</v>
      </c>
      <c r="N13" s="67" t="s">
        <v>2</v>
      </c>
      <c r="O13" s="1"/>
    </row>
    <row r="14" spans="1:15" ht="20.25" customHeight="1" x14ac:dyDescent="0.2">
      <c r="A14" s="63"/>
      <c r="B14" s="63"/>
      <c r="C14" s="63"/>
      <c r="D14" s="63"/>
      <c r="E14" s="63"/>
      <c r="F14" s="63"/>
      <c r="G14" s="63"/>
      <c r="H14" s="66"/>
      <c r="I14" s="64"/>
      <c r="J14" s="64"/>
      <c r="K14" s="64"/>
      <c r="L14" s="67"/>
      <c r="M14" s="67"/>
      <c r="N14" s="67"/>
      <c r="O14" s="1"/>
    </row>
    <row r="15" spans="1:15" ht="87" customHeight="1" x14ac:dyDescent="0.2">
      <c r="A15" s="60" t="s">
        <v>41</v>
      </c>
      <c r="B15" s="70" t="s">
        <v>42</v>
      </c>
      <c r="C15" s="24" t="s">
        <v>44</v>
      </c>
      <c r="D15" s="10" t="s">
        <v>380</v>
      </c>
      <c r="E15" s="11" t="s">
        <v>43</v>
      </c>
      <c r="F15" s="25">
        <v>0.78600000000000003</v>
      </c>
      <c r="G15" s="26">
        <v>1</v>
      </c>
      <c r="H15" s="27">
        <v>1</v>
      </c>
      <c r="I15" s="27"/>
      <c r="J15" s="27"/>
      <c r="K15" s="27"/>
      <c r="L15" s="38">
        <f>+Necesidades!D8</f>
        <v>184354772</v>
      </c>
      <c r="M15" s="72">
        <f>SUM(L15:L24)</f>
        <v>1146619331</v>
      </c>
      <c r="N15" s="69">
        <f>+M15+M25+M29</f>
        <v>1146659331</v>
      </c>
      <c r="O15" s="1"/>
    </row>
    <row r="16" spans="1:15" ht="87" customHeight="1" x14ac:dyDescent="0.2">
      <c r="A16" s="61"/>
      <c r="B16" s="70"/>
      <c r="C16" s="28" t="s">
        <v>47</v>
      </c>
      <c r="D16" s="10" t="s">
        <v>381</v>
      </c>
      <c r="E16" s="11" t="s">
        <v>382</v>
      </c>
      <c r="F16" s="25">
        <v>0.25</v>
      </c>
      <c r="G16" s="25">
        <v>0.75</v>
      </c>
      <c r="H16" s="25"/>
      <c r="I16" s="25">
        <v>0.25</v>
      </c>
      <c r="J16" s="25">
        <v>0.25</v>
      </c>
      <c r="K16" s="25">
        <v>0.25</v>
      </c>
      <c r="L16" s="38">
        <f>+Necesidades!D50</f>
        <v>43750000</v>
      </c>
      <c r="M16" s="72"/>
      <c r="N16" s="69"/>
      <c r="O16" s="1"/>
    </row>
    <row r="17" spans="1:15" ht="84" customHeight="1" x14ac:dyDescent="0.2">
      <c r="A17" s="61"/>
      <c r="B17" s="70"/>
      <c r="C17" s="29" t="s">
        <v>99</v>
      </c>
      <c r="D17" s="10" t="s">
        <v>380</v>
      </c>
      <c r="E17" s="11" t="s">
        <v>383</v>
      </c>
      <c r="F17" s="26">
        <v>0</v>
      </c>
      <c r="G17" s="26">
        <v>1</v>
      </c>
      <c r="H17" s="26">
        <v>0.25</v>
      </c>
      <c r="I17" s="26">
        <v>0.25</v>
      </c>
      <c r="J17" s="26">
        <v>0.25</v>
      </c>
      <c r="K17" s="26">
        <v>0.25</v>
      </c>
      <c r="L17" s="38">
        <f>+Necesidades!D66</f>
        <v>9880000</v>
      </c>
      <c r="M17" s="72"/>
      <c r="N17" s="69"/>
      <c r="O17" s="1"/>
    </row>
    <row r="18" spans="1:15" ht="160.5" customHeight="1" x14ac:dyDescent="0.2">
      <c r="A18" s="61"/>
      <c r="B18" s="70"/>
      <c r="C18" s="29" t="s">
        <v>384</v>
      </c>
      <c r="D18" s="10" t="s">
        <v>385</v>
      </c>
      <c r="E18" s="11" t="s">
        <v>45</v>
      </c>
      <c r="F18" s="26">
        <v>0.5</v>
      </c>
      <c r="G18" s="26">
        <v>0.5</v>
      </c>
      <c r="H18" s="26">
        <v>0.15</v>
      </c>
      <c r="I18" s="26">
        <v>0.1</v>
      </c>
      <c r="J18" s="26">
        <v>0.1</v>
      </c>
      <c r="K18" s="26">
        <v>0.15</v>
      </c>
      <c r="L18" s="38">
        <f>+Necesidades!D69</f>
        <v>12750000</v>
      </c>
      <c r="M18" s="72"/>
      <c r="N18" s="69"/>
      <c r="O18" s="1"/>
    </row>
    <row r="19" spans="1:15" ht="152.25" customHeight="1" x14ac:dyDescent="0.2">
      <c r="A19" s="61"/>
      <c r="B19" s="70"/>
      <c r="C19" s="96" t="s">
        <v>557</v>
      </c>
      <c r="D19" s="97" t="s">
        <v>386</v>
      </c>
      <c r="E19" s="97" t="s">
        <v>558</v>
      </c>
      <c r="F19" s="26">
        <v>0.5</v>
      </c>
      <c r="G19" s="26">
        <v>0.5</v>
      </c>
      <c r="H19" s="26">
        <v>0.05</v>
      </c>
      <c r="I19" s="26">
        <v>0.1</v>
      </c>
      <c r="J19" s="26">
        <v>0.15</v>
      </c>
      <c r="K19" s="26">
        <v>0.2</v>
      </c>
      <c r="L19" s="38">
        <f>+Necesidades!D73</f>
        <v>162982770.10000002</v>
      </c>
      <c r="M19" s="72"/>
      <c r="N19" s="69"/>
      <c r="O19" s="1"/>
    </row>
    <row r="20" spans="1:15" ht="64.5" customHeight="1" x14ac:dyDescent="0.2">
      <c r="A20" s="61"/>
      <c r="B20" s="70"/>
      <c r="C20" s="29" t="s">
        <v>48</v>
      </c>
      <c r="D20" s="10" t="s">
        <v>387</v>
      </c>
      <c r="E20" s="11" t="s">
        <v>388</v>
      </c>
      <c r="F20" s="26">
        <v>0.5</v>
      </c>
      <c r="G20" s="26">
        <v>0.5</v>
      </c>
      <c r="H20" s="26"/>
      <c r="I20" s="26">
        <v>0.2</v>
      </c>
      <c r="J20" s="26">
        <v>0.1</v>
      </c>
      <c r="K20" s="26">
        <v>0.2</v>
      </c>
      <c r="L20" s="38">
        <f>+Necesidades!D137</f>
        <v>17470280</v>
      </c>
      <c r="M20" s="72"/>
      <c r="N20" s="69"/>
      <c r="O20" s="1"/>
    </row>
    <row r="21" spans="1:15" ht="78.75" customHeight="1" x14ac:dyDescent="0.2">
      <c r="A21" s="61"/>
      <c r="B21" s="70"/>
      <c r="C21" s="29" t="s">
        <v>487</v>
      </c>
      <c r="D21" s="10" t="s">
        <v>488</v>
      </c>
      <c r="E21" s="11" t="s">
        <v>46</v>
      </c>
      <c r="F21" s="26">
        <v>1</v>
      </c>
      <c r="G21" s="26">
        <v>1</v>
      </c>
      <c r="H21" s="26">
        <v>0.25</v>
      </c>
      <c r="I21" s="26">
        <v>0.25</v>
      </c>
      <c r="J21" s="26">
        <v>0.25</v>
      </c>
      <c r="K21" s="26">
        <v>0.25</v>
      </c>
      <c r="L21" s="38">
        <f>+Necesidades!D187</f>
        <v>105374685</v>
      </c>
      <c r="M21" s="72"/>
      <c r="N21" s="69"/>
      <c r="O21" s="1"/>
    </row>
    <row r="22" spans="1:15" ht="64.150000000000006" customHeight="1" x14ac:dyDescent="0.2">
      <c r="A22" s="61"/>
      <c r="B22" s="70"/>
      <c r="C22" s="29" t="s">
        <v>389</v>
      </c>
      <c r="D22" s="10" t="s">
        <v>390</v>
      </c>
      <c r="E22" s="11" t="s">
        <v>391</v>
      </c>
      <c r="F22" s="26">
        <v>0.5</v>
      </c>
      <c r="G22" s="26">
        <v>0.5</v>
      </c>
      <c r="H22" s="26"/>
      <c r="I22" s="26">
        <v>0.2</v>
      </c>
      <c r="J22" s="26">
        <v>0.15</v>
      </c>
      <c r="K22" s="26">
        <v>0.15</v>
      </c>
      <c r="L22" s="38">
        <f>+Necesidades!D357</f>
        <v>606001123.89999998</v>
      </c>
      <c r="M22" s="72"/>
      <c r="N22" s="69"/>
      <c r="O22" s="1"/>
    </row>
    <row r="23" spans="1:15" ht="107.25" customHeight="1" x14ac:dyDescent="0.2">
      <c r="A23" s="61"/>
      <c r="B23" s="70"/>
      <c r="C23" s="29" t="s">
        <v>54</v>
      </c>
      <c r="D23" s="10" t="s">
        <v>392</v>
      </c>
      <c r="E23" s="11" t="s">
        <v>365</v>
      </c>
      <c r="F23" s="26">
        <v>0.1</v>
      </c>
      <c r="G23" s="26">
        <v>0.9</v>
      </c>
      <c r="H23" s="26"/>
      <c r="I23" s="26">
        <v>0.3</v>
      </c>
      <c r="J23" s="26">
        <v>0.3</v>
      </c>
      <c r="K23" s="26">
        <v>0.3</v>
      </c>
      <c r="L23" s="38">
        <f>+Necesidades!D439</f>
        <v>3788700</v>
      </c>
      <c r="M23" s="72"/>
      <c r="N23" s="69"/>
      <c r="O23" s="1"/>
    </row>
    <row r="24" spans="1:15" ht="123.75" customHeight="1" x14ac:dyDescent="0.2">
      <c r="A24" s="61"/>
      <c r="B24" s="70"/>
      <c r="C24" s="29" t="s">
        <v>438</v>
      </c>
      <c r="D24" s="10" t="s">
        <v>439</v>
      </c>
      <c r="E24" s="11" t="s">
        <v>440</v>
      </c>
      <c r="F24" s="26">
        <v>0.05</v>
      </c>
      <c r="G24" s="26">
        <v>0.95</v>
      </c>
      <c r="H24" s="26">
        <v>0.1</v>
      </c>
      <c r="I24" s="26">
        <v>0.25</v>
      </c>
      <c r="J24" s="26">
        <v>0.25</v>
      </c>
      <c r="K24" s="26">
        <v>0.35</v>
      </c>
      <c r="L24" s="38">
        <f>+Necesidades!D457</f>
        <v>267000</v>
      </c>
      <c r="M24" s="72"/>
      <c r="N24" s="69"/>
      <c r="O24" s="1"/>
    </row>
    <row r="25" spans="1:15" ht="107.25" customHeight="1" x14ac:dyDescent="0.2">
      <c r="A25" s="61"/>
      <c r="B25" s="71" t="s">
        <v>49</v>
      </c>
      <c r="C25" s="9" t="s">
        <v>51</v>
      </c>
      <c r="D25" s="10" t="s">
        <v>394</v>
      </c>
      <c r="E25" s="11" t="s">
        <v>393</v>
      </c>
      <c r="F25" s="26">
        <v>1</v>
      </c>
      <c r="G25" s="26">
        <v>1</v>
      </c>
      <c r="H25" s="26">
        <v>0.25</v>
      </c>
      <c r="I25" s="26">
        <v>0.25</v>
      </c>
      <c r="J25" s="26">
        <v>0.25</v>
      </c>
      <c r="K25" s="26">
        <v>0.25</v>
      </c>
      <c r="L25" s="38">
        <f>+Necesidades!D462</f>
        <v>0</v>
      </c>
      <c r="M25" s="72">
        <f>+L25+L26+L27+L28</f>
        <v>40000</v>
      </c>
      <c r="N25" s="69"/>
      <c r="O25" s="1"/>
    </row>
    <row r="26" spans="1:15" ht="107.25" customHeight="1" x14ac:dyDescent="0.2">
      <c r="A26" s="61"/>
      <c r="B26" s="71"/>
      <c r="C26" s="12" t="s">
        <v>52</v>
      </c>
      <c r="D26" s="10" t="s">
        <v>394</v>
      </c>
      <c r="E26" s="11" t="s">
        <v>369</v>
      </c>
      <c r="F26" s="26">
        <v>1</v>
      </c>
      <c r="G26" s="26">
        <v>1</v>
      </c>
      <c r="H26" s="26">
        <v>0.25</v>
      </c>
      <c r="I26" s="26">
        <v>0.25</v>
      </c>
      <c r="J26" s="26">
        <v>0.25</v>
      </c>
      <c r="K26" s="26">
        <v>0.25</v>
      </c>
      <c r="L26" s="38">
        <f>+Necesidades!D464</f>
        <v>0</v>
      </c>
      <c r="M26" s="72"/>
      <c r="N26" s="69"/>
      <c r="O26" s="1"/>
    </row>
    <row r="27" spans="1:15" ht="107.25" customHeight="1" x14ac:dyDescent="0.2">
      <c r="A27" s="61"/>
      <c r="B27" s="71"/>
      <c r="C27" s="12" t="s">
        <v>442</v>
      </c>
      <c r="D27" s="10" t="s">
        <v>443</v>
      </c>
      <c r="E27" s="11" t="s">
        <v>444</v>
      </c>
      <c r="F27" s="26">
        <v>1</v>
      </c>
      <c r="G27" s="26">
        <v>1</v>
      </c>
      <c r="H27" s="26">
        <v>0.25</v>
      </c>
      <c r="I27" s="26">
        <v>0.25</v>
      </c>
      <c r="J27" s="26">
        <v>0.25</v>
      </c>
      <c r="K27" s="26">
        <v>0.25</v>
      </c>
      <c r="L27" s="38">
        <f>+Necesidades!D466</f>
        <v>0</v>
      </c>
      <c r="M27" s="72"/>
      <c r="N27" s="69"/>
      <c r="O27" s="1"/>
    </row>
    <row r="28" spans="1:15" ht="107.25" customHeight="1" x14ac:dyDescent="0.2">
      <c r="A28" s="61"/>
      <c r="B28" s="71"/>
      <c r="C28" s="12" t="s">
        <v>468</v>
      </c>
      <c r="D28" s="10" t="s">
        <v>439</v>
      </c>
      <c r="E28" s="11" t="s">
        <v>444</v>
      </c>
      <c r="F28" s="26">
        <v>1</v>
      </c>
      <c r="G28" s="26">
        <v>1</v>
      </c>
      <c r="H28" s="26">
        <v>0.25</v>
      </c>
      <c r="I28" s="26">
        <v>0.25</v>
      </c>
      <c r="J28" s="26">
        <v>0.25</v>
      </c>
      <c r="K28" s="26">
        <v>0.25</v>
      </c>
      <c r="L28" s="38">
        <f>+Necesidades!D468</f>
        <v>40000</v>
      </c>
      <c r="M28" s="72"/>
      <c r="N28" s="69"/>
      <c r="O28" s="1"/>
    </row>
    <row r="29" spans="1:15" ht="92.25" customHeight="1" x14ac:dyDescent="0.2">
      <c r="A29" s="62"/>
      <c r="B29" s="9" t="s">
        <v>50</v>
      </c>
      <c r="C29" s="9" t="s">
        <v>53</v>
      </c>
      <c r="D29" s="10" t="s">
        <v>378</v>
      </c>
      <c r="E29" s="11" t="s">
        <v>379</v>
      </c>
      <c r="F29" s="26">
        <v>1</v>
      </c>
      <c r="G29" s="26">
        <v>1</v>
      </c>
      <c r="H29" s="26">
        <v>0.25</v>
      </c>
      <c r="I29" s="26">
        <v>0.25</v>
      </c>
      <c r="J29" s="26">
        <v>0.25</v>
      </c>
      <c r="K29" s="26">
        <v>0.25</v>
      </c>
      <c r="L29" s="38">
        <f>+Necesidades!D471</f>
        <v>0</v>
      </c>
      <c r="M29" s="38">
        <f>+L29</f>
        <v>0</v>
      </c>
      <c r="N29" s="69"/>
      <c r="O29" s="1"/>
    </row>
    <row r="30" spans="1:15" ht="27" customHeight="1" x14ac:dyDescent="0.2">
      <c r="A30" s="68" t="s">
        <v>26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7">
        <f>+N15</f>
        <v>1146659331</v>
      </c>
      <c r="O30" s="1"/>
    </row>
    <row r="31" spans="1:15" x14ac:dyDescent="0.25">
      <c r="A31" s="73" t="s">
        <v>456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5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ht="6.7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 ht="15.75" x14ac:dyDescent="0.25">
      <c r="A36" s="63" t="s">
        <v>0</v>
      </c>
      <c r="B36" s="63" t="s">
        <v>3</v>
      </c>
      <c r="C36" s="63" t="s">
        <v>15</v>
      </c>
      <c r="D36" s="63" t="s">
        <v>32</v>
      </c>
      <c r="E36" s="63" t="s">
        <v>1</v>
      </c>
      <c r="F36" s="63" t="s">
        <v>36</v>
      </c>
      <c r="G36" s="63" t="s">
        <v>37</v>
      </c>
      <c r="H36" s="64" t="s">
        <v>452</v>
      </c>
      <c r="I36" s="64"/>
      <c r="J36" s="64"/>
      <c r="K36" s="64"/>
      <c r="L36" s="65" t="s">
        <v>27</v>
      </c>
      <c r="M36" s="65"/>
      <c r="N36" s="65"/>
    </row>
    <row r="37" spans="1:14" x14ac:dyDescent="0.25">
      <c r="A37" s="63"/>
      <c r="B37" s="63"/>
      <c r="C37" s="63"/>
      <c r="D37" s="63"/>
      <c r="E37" s="63"/>
      <c r="F37" s="63"/>
      <c r="G37" s="63"/>
      <c r="H37" s="66" t="s">
        <v>28</v>
      </c>
      <c r="I37" s="64" t="s">
        <v>29</v>
      </c>
      <c r="J37" s="64" t="s">
        <v>30</v>
      </c>
      <c r="K37" s="64" t="s">
        <v>31</v>
      </c>
      <c r="L37" s="67" t="s">
        <v>33</v>
      </c>
      <c r="M37" s="67" t="s">
        <v>4</v>
      </c>
      <c r="N37" s="67" t="s">
        <v>2</v>
      </c>
    </row>
    <row r="38" spans="1:14" x14ac:dyDescent="0.25">
      <c r="A38" s="63"/>
      <c r="B38" s="63"/>
      <c r="C38" s="63"/>
      <c r="D38" s="63"/>
      <c r="E38" s="63"/>
      <c r="F38" s="63"/>
      <c r="G38" s="63"/>
      <c r="H38" s="66"/>
      <c r="I38" s="64"/>
      <c r="J38" s="64"/>
      <c r="K38" s="64"/>
      <c r="L38" s="67"/>
      <c r="M38" s="67"/>
      <c r="N38" s="67"/>
    </row>
    <row r="39" spans="1:14" ht="105" x14ac:dyDescent="0.25">
      <c r="A39" s="36" t="s">
        <v>453</v>
      </c>
      <c r="B39" s="36" t="s">
        <v>454</v>
      </c>
      <c r="C39" s="36" t="s">
        <v>457</v>
      </c>
      <c r="D39" s="36" t="s">
        <v>553</v>
      </c>
      <c r="E39" s="11" t="s">
        <v>455</v>
      </c>
      <c r="F39" s="25">
        <v>0.1</v>
      </c>
      <c r="G39" s="26">
        <v>0.4</v>
      </c>
      <c r="H39" s="27">
        <v>0.1</v>
      </c>
      <c r="I39" s="27">
        <v>0.1</v>
      </c>
      <c r="J39" s="27">
        <v>0.1</v>
      </c>
      <c r="K39" s="27">
        <v>0.1</v>
      </c>
      <c r="L39" s="39">
        <v>0</v>
      </c>
      <c r="M39" s="40">
        <v>0</v>
      </c>
      <c r="N39" s="41">
        <v>0</v>
      </c>
    </row>
  </sheetData>
  <mergeCells count="50">
    <mergeCell ref="D12:D14"/>
    <mergeCell ref="A2:A4"/>
    <mergeCell ref="M13:M14"/>
    <mergeCell ref="H12:K12"/>
    <mergeCell ref="L12:N12"/>
    <mergeCell ref="K13:K14"/>
    <mergeCell ref="C12:C14"/>
    <mergeCell ref="B2:N2"/>
    <mergeCell ref="B3:N4"/>
    <mergeCell ref="A6:N6"/>
    <mergeCell ref="A7:N7"/>
    <mergeCell ref="A8:N8"/>
    <mergeCell ref="A9:N9"/>
    <mergeCell ref="A10:N10"/>
    <mergeCell ref="A12:A14"/>
    <mergeCell ref="B12:B14"/>
    <mergeCell ref="L13:L14"/>
    <mergeCell ref="N13:N14"/>
    <mergeCell ref="E12:E14"/>
    <mergeCell ref="F12:F14"/>
    <mergeCell ref="G12:G14"/>
    <mergeCell ref="H13:H14"/>
    <mergeCell ref="I13:I14"/>
    <mergeCell ref="J13:J14"/>
    <mergeCell ref="M15:M24"/>
    <mergeCell ref="M25:M28"/>
    <mergeCell ref="N37:N38"/>
    <mergeCell ref="A31:N35"/>
    <mergeCell ref="A36:A38"/>
    <mergeCell ref="B36:B38"/>
    <mergeCell ref="C36:C38"/>
    <mergeCell ref="D36:D38"/>
    <mergeCell ref="E36:E38"/>
    <mergeCell ref="F36:F38"/>
    <mergeCell ref="A5:N5"/>
    <mergeCell ref="A11:N11"/>
    <mergeCell ref="A15:A29"/>
    <mergeCell ref="G36:G38"/>
    <mergeCell ref="H36:K36"/>
    <mergeCell ref="L36:N36"/>
    <mergeCell ref="H37:H38"/>
    <mergeCell ref="I37:I38"/>
    <mergeCell ref="J37:J38"/>
    <mergeCell ref="K37:K38"/>
    <mergeCell ref="L37:L38"/>
    <mergeCell ref="M37:M38"/>
    <mergeCell ref="A30:M30"/>
    <mergeCell ref="N15:N29"/>
    <mergeCell ref="B15:B24"/>
    <mergeCell ref="B25:B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8"/>
  <sheetViews>
    <sheetView topLeftCell="A133" zoomScaleNormal="100" workbookViewId="0">
      <selection activeCell="A137" sqref="A137:C137"/>
    </sheetView>
  </sheetViews>
  <sheetFormatPr baseColWidth="10" defaultColWidth="10.7109375" defaultRowHeight="15" x14ac:dyDescent="0.25"/>
  <cols>
    <col min="1" max="1" width="50.140625" customWidth="1"/>
    <col min="2" max="2" width="16.42578125" style="20" customWidth="1"/>
    <col min="3" max="3" width="20" style="34" customWidth="1"/>
    <col min="4" max="4" width="26.42578125" bestFit="1" customWidth="1"/>
    <col min="5" max="5" width="15.140625" bestFit="1" customWidth="1"/>
    <col min="6" max="6" width="14.140625" style="16" bestFit="1" customWidth="1"/>
    <col min="7" max="7" width="13.140625" style="16" bestFit="1" customWidth="1"/>
    <col min="8" max="8" width="13.140625" bestFit="1" customWidth="1"/>
  </cols>
  <sheetData>
    <row r="1" spans="1:5" ht="15.75" thickBot="1" x14ac:dyDescent="0.3"/>
    <row r="2" spans="1:5" ht="24.95" customHeight="1" x14ac:dyDescent="0.25">
      <c r="A2" s="85" t="s">
        <v>40</v>
      </c>
      <c r="B2" s="86"/>
      <c r="C2" s="86"/>
      <c r="D2" s="87"/>
    </row>
    <row r="3" spans="1:5" ht="24.95" customHeight="1" x14ac:dyDescent="0.25">
      <c r="A3" s="88"/>
      <c r="B3" s="89"/>
      <c r="C3" s="89"/>
      <c r="D3" s="90"/>
    </row>
    <row r="4" spans="1:5" ht="24.95" customHeight="1" thickBot="1" x14ac:dyDescent="0.3">
      <c r="A4" s="91"/>
      <c r="B4" s="92"/>
      <c r="C4" s="92"/>
      <c r="D4" s="93"/>
    </row>
    <row r="5" spans="1:5" ht="15.75" x14ac:dyDescent="0.25">
      <c r="A5" s="31" t="s">
        <v>20</v>
      </c>
      <c r="B5" s="32" t="s">
        <v>21</v>
      </c>
      <c r="C5" s="33" t="s">
        <v>22</v>
      </c>
      <c r="D5" s="44" t="s">
        <v>23</v>
      </c>
    </row>
    <row r="6" spans="1:5" ht="18" x14ac:dyDescent="0.25">
      <c r="A6" s="84" t="s">
        <v>501</v>
      </c>
      <c r="B6" s="84"/>
      <c r="C6" s="84"/>
      <c r="D6" s="45">
        <f>+D7+D461+D471</f>
        <v>1146659331</v>
      </c>
    </row>
    <row r="7" spans="1:5" ht="18" x14ac:dyDescent="0.25">
      <c r="A7" s="94" t="s">
        <v>19</v>
      </c>
      <c r="B7" s="94"/>
      <c r="C7" s="94"/>
      <c r="D7" s="45">
        <f>+D8+D50+D66+D69+D73+D137+D187+D357+D439+D457</f>
        <v>1146619331</v>
      </c>
    </row>
    <row r="8" spans="1:5" ht="18.75" x14ac:dyDescent="0.25">
      <c r="A8" s="82" t="s">
        <v>403</v>
      </c>
      <c r="B8" s="82"/>
      <c r="C8" s="82"/>
      <c r="D8" s="37">
        <f>SUM(D9:D49)</f>
        <v>184354772</v>
      </c>
    </row>
    <row r="9" spans="1:5" ht="15" customHeight="1" x14ac:dyDescent="0.25">
      <c r="A9" s="13" t="s">
        <v>55</v>
      </c>
      <c r="B9" s="49">
        <v>200</v>
      </c>
      <c r="C9" s="15">
        <v>234000</v>
      </c>
      <c r="D9" s="14">
        <f>+B9*C9</f>
        <v>46800000</v>
      </c>
    </row>
    <row r="10" spans="1:5" ht="15" customHeight="1" x14ac:dyDescent="0.25">
      <c r="A10" s="13" t="s">
        <v>56</v>
      </c>
      <c r="B10" s="49">
        <v>200</v>
      </c>
      <c r="C10" s="15">
        <v>322346.7</v>
      </c>
      <c r="D10" s="14">
        <f t="shared" ref="D10:D16" si="0">+B10*C10</f>
        <v>64469340</v>
      </c>
      <c r="E10" s="16"/>
    </row>
    <row r="11" spans="1:5" ht="15" customHeight="1" x14ac:dyDescent="0.25">
      <c r="A11" s="13" t="s">
        <v>57</v>
      </c>
      <c r="B11" s="49">
        <v>200</v>
      </c>
      <c r="C11" s="15">
        <f>240*12</f>
        <v>2880</v>
      </c>
      <c r="D11" s="14">
        <f t="shared" si="0"/>
        <v>576000</v>
      </c>
    </row>
    <row r="12" spans="1:5" ht="42.75" customHeight="1" x14ac:dyDescent="0.25">
      <c r="A12" s="13" t="s">
        <v>58</v>
      </c>
      <c r="B12" s="49">
        <v>200</v>
      </c>
      <c r="C12" s="15">
        <v>26000</v>
      </c>
      <c r="D12" s="14">
        <f t="shared" si="0"/>
        <v>5200000</v>
      </c>
    </row>
    <row r="13" spans="1:5" ht="15" customHeight="1" x14ac:dyDescent="0.25">
      <c r="A13" s="13" t="s">
        <v>59</v>
      </c>
      <c r="B13" s="49">
        <v>200</v>
      </c>
      <c r="C13" s="15">
        <v>68069.16</v>
      </c>
      <c r="D13" s="14">
        <f>+B13*C13</f>
        <v>13613832</v>
      </c>
    </row>
    <row r="14" spans="1:5" ht="15" customHeight="1" x14ac:dyDescent="0.25">
      <c r="A14" s="13" t="s">
        <v>60</v>
      </c>
      <c r="B14" s="49">
        <v>200</v>
      </c>
      <c r="C14" s="15">
        <f>60*365</f>
        <v>21900</v>
      </c>
      <c r="D14" s="14">
        <f t="shared" si="0"/>
        <v>4380000</v>
      </c>
    </row>
    <row r="15" spans="1:5" ht="15" customHeight="1" x14ac:dyDescent="0.25">
      <c r="A15" s="13" t="s">
        <v>95</v>
      </c>
      <c r="B15" s="49">
        <v>1</v>
      </c>
      <c r="C15" s="15">
        <v>800000</v>
      </c>
      <c r="D15" s="14">
        <f t="shared" si="0"/>
        <v>800000</v>
      </c>
    </row>
    <row r="16" spans="1:5" ht="15" customHeight="1" x14ac:dyDescent="0.25">
      <c r="A16" s="13" t="s">
        <v>61</v>
      </c>
      <c r="B16" s="49">
        <v>8</v>
      </c>
      <c r="C16" s="15">
        <v>90000</v>
      </c>
      <c r="D16" s="14">
        <f t="shared" si="0"/>
        <v>720000</v>
      </c>
    </row>
    <row r="17" spans="1:4" ht="15" customHeight="1" x14ac:dyDescent="0.25">
      <c r="A17" s="13" t="s">
        <v>62</v>
      </c>
      <c r="B17" s="49">
        <v>75</v>
      </c>
      <c r="C17" s="15">
        <v>35000</v>
      </c>
      <c r="D17" s="14">
        <f>B18*C17</f>
        <v>5250000</v>
      </c>
    </row>
    <row r="18" spans="1:4" ht="15" customHeight="1" x14ac:dyDescent="0.25">
      <c r="A18" s="13" t="s">
        <v>63</v>
      </c>
      <c r="B18" s="49">
        <v>150</v>
      </c>
      <c r="C18" s="15">
        <v>12000</v>
      </c>
      <c r="D18" s="14">
        <f>B18*C18</f>
        <v>1800000</v>
      </c>
    </row>
    <row r="19" spans="1:4" ht="18.75" x14ac:dyDescent="0.25">
      <c r="A19" s="13" t="s">
        <v>64</v>
      </c>
      <c r="B19" s="49">
        <v>200</v>
      </c>
      <c r="C19" s="15">
        <v>2500</v>
      </c>
      <c r="D19" s="14">
        <f>B19*C19</f>
        <v>500000</v>
      </c>
    </row>
    <row r="20" spans="1:4" ht="15" customHeight="1" x14ac:dyDescent="0.25">
      <c r="A20" s="13" t="s">
        <v>65</v>
      </c>
      <c r="B20" s="49">
        <v>400</v>
      </c>
      <c r="C20" s="15">
        <v>1500</v>
      </c>
      <c r="D20" s="14">
        <f t="shared" ref="D20:D49" si="1">B20*C20</f>
        <v>600000</v>
      </c>
    </row>
    <row r="21" spans="1:4" ht="15" customHeight="1" x14ac:dyDescent="0.25">
      <c r="A21" s="13" t="s">
        <v>66</v>
      </c>
      <c r="B21" s="49">
        <v>400</v>
      </c>
      <c r="C21" s="15">
        <v>1070</v>
      </c>
      <c r="D21" s="14">
        <f t="shared" si="1"/>
        <v>428000</v>
      </c>
    </row>
    <row r="22" spans="1:4" ht="15" customHeight="1" x14ac:dyDescent="0.25">
      <c r="A22" s="13" t="s">
        <v>67</v>
      </c>
      <c r="B22" s="49">
        <v>400</v>
      </c>
      <c r="C22" s="15">
        <v>750</v>
      </c>
      <c r="D22" s="14">
        <f t="shared" si="1"/>
        <v>300000</v>
      </c>
    </row>
    <row r="23" spans="1:4" ht="15" customHeight="1" x14ac:dyDescent="0.25">
      <c r="A23" s="13" t="s">
        <v>68</v>
      </c>
      <c r="B23" s="49">
        <v>400</v>
      </c>
      <c r="C23" s="15">
        <v>325</v>
      </c>
      <c r="D23" s="14">
        <f t="shared" si="1"/>
        <v>130000</v>
      </c>
    </row>
    <row r="24" spans="1:4" ht="15" customHeight="1" x14ac:dyDescent="0.25">
      <c r="A24" s="13" t="s">
        <v>69</v>
      </c>
      <c r="B24" s="49">
        <v>200</v>
      </c>
      <c r="C24" s="15">
        <v>1003</v>
      </c>
      <c r="D24" s="14">
        <f t="shared" si="1"/>
        <v>200600</v>
      </c>
    </row>
    <row r="25" spans="1:4" ht="15" customHeight="1" x14ac:dyDescent="0.25">
      <c r="A25" s="13" t="s">
        <v>70</v>
      </c>
      <c r="B25" s="49">
        <v>200</v>
      </c>
      <c r="C25" s="15">
        <v>2065</v>
      </c>
      <c r="D25" s="14">
        <f t="shared" si="1"/>
        <v>413000</v>
      </c>
    </row>
    <row r="26" spans="1:4" ht="15" customHeight="1" x14ac:dyDescent="0.25">
      <c r="A26" s="13" t="s">
        <v>71</v>
      </c>
      <c r="B26" s="49">
        <v>200</v>
      </c>
      <c r="C26" s="15">
        <v>1900</v>
      </c>
      <c r="D26" s="14">
        <f t="shared" si="1"/>
        <v>380000</v>
      </c>
    </row>
    <row r="27" spans="1:4" ht="15" customHeight="1" x14ac:dyDescent="0.25">
      <c r="A27" s="13" t="s">
        <v>72</v>
      </c>
      <c r="B27" s="49">
        <v>200</v>
      </c>
      <c r="C27" s="15">
        <v>550</v>
      </c>
      <c r="D27" s="14">
        <f t="shared" si="1"/>
        <v>110000</v>
      </c>
    </row>
    <row r="28" spans="1:4" ht="15" customHeight="1" x14ac:dyDescent="0.25">
      <c r="A28" s="13" t="s">
        <v>73</v>
      </c>
      <c r="B28" s="49">
        <v>400</v>
      </c>
      <c r="C28" s="15">
        <v>1700</v>
      </c>
      <c r="D28" s="14">
        <f t="shared" si="1"/>
        <v>680000</v>
      </c>
    </row>
    <row r="29" spans="1:4" ht="15" customHeight="1" x14ac:dyDescent="0.25">
      <c r="A29" s="13" t="s">
        <v>74</v>
      </c>
      <c r="B29" s="49">
        <v>200</v>
      </c>
      <c r="C29" s="15">
        <v>36000</v>
      </c>
      <c r="D29" s="14">
        <f t="shared" si="1"/>
        <v>7200000</v>
      </c>
    </row>
    <row r="30" spans="1:4" ht="18.75" x14ac:dyDescent="0.25">
      <c r="A30" s="13" t="s">
        <v>75</v>
      </c>
      <c r="B30" s="49">
        <v>200</v>
      </c>
      <c r="C30" s="15">
        <v>4500</v>
      </c>
      <c r="D30" s="14">
        <f t="shared" si="1"/>
        <v>900000</v>
      </c>
    </row>
    <row r="31" spans="1:4" ht="18.75" x14ac:dyDescent="0.25">
      <c r="A31" s="13" t="s">
        <v>76</v>
      </c>
      <c r="B31" s="49">
        <v>200</v>
      </c>
      <c r="C31" s="15">
        <v>2700</v>
      </c>
      <c r="D31" s="14">
        <f t="shared" si="1"/>
        <v>540000</v>
      </c>
    </row>
    <row r="32" spans="1:4" ht="15" customHeight="1" x14ac:dyDescent="0.25">
      <c r="A32" s="13" t="s">
        <v>77</v>
      </c>
      <c r="B32" s="49">
        <v>200</v>
      </c>
      <c r="C32" s="15">
        <v>1895</v>
      </c>
      <c r="D32" s="14">
        <f t="shared" si="1"/>
        <v>379000</v>
      </c>
    </row>
    <row r="33" spans="1:4" ht="15" customHeight="1" x14ac:dyDescent="0.25">
      <c r="A33" s="13" t="s">
        <v>78</v>
      </c>
      <c r="B33" s="49">
        <v>200</v>
      </c>
      <c r="C33" s="15">
        <v>90000</v>
      </c>
      <c r="D33" s="14">
        <f t="shared" si="1"/>
        <v>18000000</v>
      </c>
    </row>
    <row r="34" spans="1:4" ht="15" customHeight="1" x14ac:dyDescent="0.25">
      <c r="A34" s="13" t="s">
        <v>79</v>
      </c>
      <c r="B34" s="49">
        <v>200</v>
      </c>
      <c r="C34" s="15">
        <v>3200</v>
      </c>
      <c r="D34" s="14">
        <f t="shared" si="1"/>
        <v>640000</v>
      </c>
    </row>
    <row r="35" spans="1:4" ht="15" customHeight="1" x14ac:dyDescent="0.25">
      <c r="A35" s="13" t="s">
        <v>80</v>
      </c>
      <c r="B35" s="49">
        <v>400</v>
      </c>
      <c r="C35" s="15">
        <v>750</v>
      </c>
      <c r="D35" s="14">
        <f t="shared" si="1"/>
        <v>300000</v>
      </c>
    </row>
    <row r="36" spans="1:4" ht="15" customHeight="1" x14ac:dyDescent="0.25">
      <c r="A36" s="13" t="s">
        <v>81</v>
      </c>
      <c r="B36" s="49">
        <v>400</v>
      </c>
      <c r="C36" s="15">
        <v>650</v>
      </c>
      <c r="D36" s="14">
        <f t="shared" si="1"/>
        <v>260000</v>
      </c>
    </row>
    <row r="37" spans="1:4" ht="15" customHeight="1" x14ac:dyDescent="0.25">
      <c r="A37" s="13" t="s">
        <v>82</v>
      </c>
      <c r="B37" s="49">
        <v>800</v>
      </c>
      <c r="C37" s="15">
        <v>1100</v>
      </c>
      <c r="D37" s="14">
        <f t="shared" si="1"/>
        <v>880000</v>
      </c>
    </row>
    <row r="38" spans="1:4" ht="15" customHeight="1" x14ac:dyDescent="0.25">
      <c r="A38" s="13" t="s">
        <v>83</v>
      </c>
      <c r="B38" s="49">
        <v>1000</v>
      </c>
      <c r="C38" s="15">
        <v>175</v>
      </c>
      <c r="D38" s="14">
        <f t="shared" si="1"/>
        <v>175000</v>
      </c>
    </row>
    <row r="39" spans="1:4" ht="15" customHeight="1" x14ac:dyDescent="0.25">
      <c r="A39" s="13" t="s">
        <v>84</v>
      </c>
      <c r="B39" s="49">
        <v>2500</v>
      </c>
      <c r="C39" s="15">
        <v>440</v>
      </c>
      <c r="D39" s="14">
        <f t="shared" si="1"/>
        <v>1100000</v>
      </c>
    </row>
    <row r="40" spans="1:4" ht="15" customHeight="1" x14ac:dyDescent="0.25">
      <c r="A40" s="13" t="s">
        <v>85</v>
      </c>
      <c r="B40" s="49">
        <v>400</v>
      </c>
      <c r="C40" s="15">
        <v>175</v>
      </c>
      <c r="D40" s="14">
        <f t="shared" si="1"/>
        <v>70000</v>
      </c>
    </row>
    <row r="41" spans="1:4" ht="15" customHeight="1" x14ac:dyDescent="0.25">
      <c r="A41" s="13" t="s">
        <v>86</v>
      </c>
      <c r="B41" s="49">
        <v>400</v>
      </c>
      <c r="C41" s="15">
        <v>260</v>
      </c>
      <c r="D41" s="14">
        <f t="shared" si="1"/>
        <v>104000</v>
      </c>
    </row>
    <row r="42" spans="1:4" ht="15" customHeight="1" x14ac:dyDescent="0.25">
      <c r="A42" s="13" t="s">
        <v>87</v>
      </c>
      <c r="B42" s="49">
        <v>400</v>
      </c>
      <c r="C42" s="15">
        <v>375</v>
      </c>
      <c r="D42" s="14">
        <f t="shared" si="1"/>
        <v>150000</v>
      </c>
    </row>
    <row r="43" spans="1:4" ht="15" customHeight="1" x14ac:dyDescent="0.25">
      <c r="A43" s="13" t="s">
        <v>88</v>
      </c>
      <c r="B43" s="49">
        <v>400</v>
      </c>
      <c r="C43" s="15">
        <v>750</v>
      </c>
      <c r="D43" s="14">
        <f t="shared" si="1"/>
        <v>300000</v>
      </c>
    </row>
    <row r="44" spans="1:4" ht="18.75" x14ac:dyDescent="0.25">
      <c r="A44" s="13" t="s">
        <v>89</v>
      </c>
      <c r="B44" s="49">
        <v>1000</v>
      </c>
      <c r="C44" s="15">
        <v>1700</v>
      </c>
      <c r="D44" s="14">
        <f t="shared" si="1"/>
        <v>1700000</v>
      </c>
    </row>
    <row r="45" spans="1:4" ht="15" customHeight="1" x14ac:dyDescent="0.25">
      <c r="A45" s="13" t="s">
        <v>90</v>
      </c>
      <c r="B45" s="49">
        <v>400</v>
      </c>
      <c r="C45" s="15">
        <v>375</v>
      </c>
      <c r="D45" s="14">
        <f t="shared" si="1"/>
        <v>150000</v>
      </c>
    </row>
    <row r="46" spans="1:4" ht="15" customHeight="1" x14ac:dyDescent="0.25">
      <c r="A46" s="13" t="s">
        <v>91</v>
      </c>
      <c r="B46" s="49">
        <v>400</v>
      </c>
      <c r="C46" s="15">
        <v>2700</v>
      </c>
      <c r="D46" s="14">
        <f t="shared" si="1"/>
        <v>1080000</v>
      </c>
    </row>
    <row r="47" spans="1:4" ht="15" customHeight="1" x14ac:dyDescent="0.25">
      <c r="A47" s="13" t="s">
        <v>92</v>
      </c>
      <c r="B47" s="49">
        <v>400</v>
      </c>
      <c r="C47" s="15">
        <v>3800</v>
      </c>
      <c r="D47" s="14">
        <f t="shared" si="1"/>
        <v>1520000</v>
      </c>
    </row>
    <row r="48" spans="1:4" ht="15" customHeight="1" x14ac:dyDescent="0.25">
      <c r="A48" s="13" t="s">
        <v>93</v>
      </c>
      <c r="B48" s="49">
        <v>200</v>
      </c>
      <c r="C48" s="15">
        <v>4180</v>
      </c>
      <c r="D48" s="14">
        <f t="shared" si="1"/>
        <v>836000</v>
      </c>
    </row>
    <row r="49" spans="1:4" ht="15" customHeight="1" x14ac:dyDescent="0.25">
      <c r="A49" s="13" t="s">
        <v>94</v>
      </c>
      <c r="B49" s="49">
        <v>200</v>
      </c>
      <c r="C49" s="15">
        <v>3600</v>
      </c>
      <c r="D49" s="14">
        <f t="shared" si="1"/>
        <v>720000</v>
      </c>
    </row>
    <row r="50" spans="1:4" ht="15" customHeight="1" x14ac:dyDescent="0.25">
      <c r="A50" s="82" t="s">
        <v>404</v>
      </c>
      <c r="B50" s="82"/>
      <c r="C50" s="82"/>
      <c r="D50" s="37">
        <f>SUM(D51:D65)</f>
        <v>43750000</v>
      </c>
    </row>
    <row r="51" spans="1:4" ht="15" customHeight="1" x14ac:dyDescent="0.25">
      <c r="A51" s="13" t="s">
        <v>482</v>
      </c>
      <c r="B51" s="49">
        <v>4</v>
      </c>
      <c r="C51" s="15">
        <v>150000</v>
      </c>
      <c r="D51" s="14">
        <f>+B51*C51</f>
        <v>600000</v>
      </c>
    </row>
    <row r="52" spans="1:4" ht="18" customHeight="1" x14ac:dyDescent="0.25">
      <c r="A52" s="30" t="s">
        <v>376</v>
      </c>
      <c r="B52" s="49">
        <v>162</v>
      </c>
      <c r="C52" s="15">
        <v>30000</v>
      </c>
      <c r="D52" s="14">
        <f>+C52*B52</f>
        <v>4860000</v>
      </c>
    </row>
    <row r="53" spans="1:4" ht="18.75" customHeight="1" x14ac:dyDescent="0.25">
      <c r="A53" s="30" t="s">
        <v>370</v>
      </c>
      <c r="B53" s="49">
        <v>33</v>
      </c>
      <c r="C53" s="15">
        <v>25000</v>
      </c>
      <c r="D53" s="14">
        <f t="shared" ref="D53:D58" si="2">+C53*B53</f>
        <v>825000</v>
      </c>
    </row>
    <row r="54" spans="1:4" ht="18" customHeight="1" x14ac:dyDescent="0.25">
      <c r="A54" s="30" t="s">
        <v>377</v>
      </c>
      <c r="B54" s="49">
        <v>1178</v>
      </c>
      <c r="C54" s="15">
        <v>20000</v>
      </c>
      <c r="D54" s="14">
        <f t="shared" si="2"/>
        <v>23560000</v>
      </c>
    </row>
    <row r="55" spans="1:4" ht="18" customHeight="1" x14ac:dyDescent="0.25">
      <c r="A55" s="30" t="s">
        <v>97</v>
      </c>
      <c r="B55" s="49">
        <v>1</v>
      </c>
      <c r="C55" s="15">
        <v>140000</v>
      </c>
      <c r="D55" s="14">
        <f t="shared" si="2"/>
        <v>140000</v>
      </c>
    </row>
    <row r="56" spans="1:4" ht="18" customHeight="1" x14ac:dyDescent="0.25">
      <c r="A56" s="30" t="s">
        <v>96</v>
      </c>
      <c r="B56" s="49">
        <v>8</v>
      </c>
      <c r="C56" s="15">
        <v>120000</v>
      </c>
      <c r="D56" s="14">
        <f t="shared" si="2"/>
        <v>960000</v>
      </c>
    </row>
    <row r="57" spans="1:4" ht="19.5" customHeight="1" x14ac:dyDescent="0.25">
      <c r="A57" s="30" t="s">
        <v>375</v>
      </c>
      <c r="B57" s="49">
        <v>19</v>
      </c>
      <c r="C57" s="15">
        <v>90000</v>
      </c>
      <c r="D57" s="14">
        <f t="shared" si="2"/>
        <v>1710000</v>
      </c>
    </row>
    <row r="58" spans="1:4" ht="18.75" x14ac:dyDescent="0.25">
      <c r="A58" s="30" t="s">
        <v>98</v>
      </c>
      <c r="B58" s="49">
        <v>24</v>
      </c>
      <c r="C58" s="15">
        <v>70000</v>
      </c>
      <c r="D58" s="14">
        <f t="shared" si="2"/>
        <v>1680000</v>
      </c>
    </row>
    <row r="59" spans="1:4" ht="18.75" x14ac:dyDescent="0.25">
      <c r="A59" s="30" t="s">
        <v>374</v>
      </c>
      <c r="B59" s="49">
        <v>21</v>
      </c>
      <c r="C59" s="15">
        <v>45000</v>
      </c>
      <c r="D59" s="14">
        <f>+C59*B59</f>
        <v>945000</v>
      </c>
    </row>
    <row r="60" spans="1:4" ht="18.75" x14ac:dyDescent="0.25">
      <c r="A60" s="30" t="s">
        <v>477</v>
      </c>
      <c r="B60" s="49">
        <v>20</v>
      </c>
      <c r="C60" s="15">
        <v>15000</v>
      </c>
      <c r="D60" s="14">
        <f>+C60*B60</f>
        <v>300000</v>
      </c>
    </row>
    <row r="61" spans="1:4" ht="18.75" x14ac:dyDescent="0.25">
      <c r="A61" s="30" t="s">
        <v>478</v>
      </c>
      <c r="B61" s="49">
        <v>4</v>
      </c>
      <c r="C61" s="15">
        <v>30000</v>
      </c>
      <c r="D61" s="14">
        <f>+C61*B61</f>
        <v>120000</v>
      </c>
    </row>
    <row r="62" spans="1:4" ht="18.75" x14ac:dyDescent="0.25">
      <c r="A62" s="30" t="s">
        <v>479</v>
      </c>
      <c r="B62" s="49">
        <v>2</v>
      </c>
      <c r="C62" s="15">
        <v>25000</v>
      </c>
      <c r="D62" s="14">
        <f>+C62*B62</f>
        <v>50000</v>
      </c>
    </row>
    <row r="63" spans="1:4" ht="18.75" x14ac:dyDescent="0.25">
      <c r="A63" s="13" t="s">
        <v>484</v>
      </c>
      <c r="B63" s="49">
        <v>4</v>
      </c>
      <c r="C63" s="15">
        <v>1200000</v>
      </c>
      <c r="D63" s="14">
        <f>+B63*C63</f>
        <v>4800000</v>
      </c>
    </row>
    <row r="64" spans="1:4" ht="18.75" x14ac:dyDescent="0.25">
      <c r="A64" s="13" t="s">
        <v>485</v>
      </c>
      <c r="B64" s="49">
        <v>4</v>
      </c>
      <c r="C64" s="15">
        <v>200000</v>
      </c>
      <c r="D64" s="14">
        <f t="shared" ref="D64:D65" si="3">+B64*C64</f>
        <v>800000</v>
      </c>
    </row>
    <row r="65" spans="1:4" ht="18.75" x14ac:dyDescent="0.25">
      <c r="A65" s="30" t="s">
        <v>510</v>
      </c>
      <c r="B65" s="49">
        <v>4</v>
      </c>
      <c r="C65" s="15">
        <v>600000</v>
      </c>
      <c r="D65" s="14">
        <f t="shared" si="3"/>
        <v>2400000</v>
      </c>
    </row>
    <row r="66" spans="1:4" ht="18.75" x14ac:dyDescent="0.25">
      <c r="A66" s="82" t="s">
        <v>395</v>
      </c>
      <c r="B66" s="82"/>
      <c r="C66" s="82"/>
      <c r="D66" s="37">
        <f>SUM(D67:D68)</f>
        <v>9880000</v>
      </c>
    </row>
    <row r="67" spans="1:4" ht="18.75" x14ac:dyDescent="0.25">
      <c r="A67" s="13" t="s">
        <v>100</v>
      </c>
      <c r="B67" s="50">
        <v>18</v>
      </c>
      <c r="C67" s="15">
        <v>20000</v>
      </c>
      <c r="D67" s="14">
        <f>B67*C67*13</f>
        <v>4680000</v>
      </c>
    </row>
    <row r="68" spans="1:4" ht="18.75" x14ac:dyDescent="0.25">
      <c r="A68" s="13" t="s">
        <v>101</v>
      </c>
      <c r="B68" s="50">
        <v>10</v>
      </c>
      <c r="C68" s="15">
        <v>40000</v>
      </c>
      <c r="D68" s="14">
        <f>B68*C68*13</f>
        <v>5200000</v>
      </c>
    </row>
    <row r="69" spans="1:4" ht="18.75" x14ac:dyDescent="0.25">
      <c r="A69" s="95" t="s">
        <v>104</v>
      </c>
      <c r="B69" s="95"/>
      <c r="C69" s="95"/>
      <c r="D69" s="37">
        <f>SUM(D70:D72)</f>
        <v>12750000</v>
      </c>
    </row>
    <row r="70" spans="1:4" ht="18.75" x14ac:dyDescent="0.25">
      <c r="A70" s="13" t="s">
        <v>396</v>
      </c>
      <c r="B70" s="50">
        <v>100</v>
      </c>
      <c r="C70" s="15">
        <v>10000</v>
      </c>
      <c r="D70" s="14">
        <f>B70*C70</f>
        <v>1000000</v>
      </c>
    </row>
    <row r="71" spans="1:4" ht="18.75" x14ac:dyDescent="0.25">
      <c r="A71" s="13" t="s">
        <v>102</v>
      </c>
      <c r="B71" s="50">
        <v>1000</v>
      </c>
      <c r="C71" s="15">
        <v>250</v>
      </c>
      <c r="D71" s="14">
        <f>B71*C71</f>
        <v>250000</v>
      </c>
    </row>
    <row r="72" spans="1:4" ht="18.75" x14ac:dyDescent="0.25">
      <c r="A72" s="13" t="s">
        <v>103</v>
      </c>
      <c r="B72" s="50">
        <v>100</v>
      </c>
      <c r="C72" s="15">
        <v>115000</v>
      </c>
      <c r="D72" s="14">
        <f>B72*C72</f>
        <v>11500000</v>
      </c>
    </row>
    <row r="73" spans="1:4" ht="18.75" x14ac:dyDescent="0.25">
      <c r="A73" s="95" t="s">
        <v>105</v>
      </c>
      <c r="B73" s="95"/>
      <c r="C73" s="95"/>
      <c r="D73" s="37">
        <f>SUM(D74:D136)</f>
        <v>162982770.10000002</v>
      </c>
    </row>
    <row r="74" spans="1:4" ht="18.75" x14ac:dyDescent="0.25">
      <c r="A74" s="13" t="s">
        <v>481</v>
      </c>
      <c r="B74" s="49">
        <v>4</v>
      </c>
      <c r="C74" s="15">
        <v>300000</v>
      </c>
      <c r="D74" s="14">
        <f t="shared" ref="D74:D136" si="4">B74*C74</f>
        <v>1200000</v>
      </c>
    </row>
    <row r="75" spans="1:4" ht="37.5" x14ac:dyDescent="0.25">
      <c r="A75" s="13" t="s">
        <v>511</v>
      </c>
      <c r="B75" s="49">
        <v>3</v>
      </c>
      <c r="C75" s="15">
        <v>1950000</v>
      </c>
      <c r="D75" s="14">
        <f t="shared" si="4"/>
        <v>5850000</v>
      </c>
    </row>
    <row r="76" spans="1:4" ht="37.5" x14ac:dyDescent="0.25">
      <c r="A76" s="13" t="s">
        <v>467</v>
      </c>
      <c r="B76" s="49">
        <v>10</v>
      </c>
      <c r="C76" s="15">
        <v>707800</v>
      </c>
      <c r="D76" s="14">
        <f t="shared" si="4"/>
        <v>7078000</v>
      </c>
    </row>
    <row r="77" spans="1:4" ht="18.75" x14ac:dyDescent="0.25">
      <c r="A77" s="13" t="s">
        <v>326</v>
      </c>
      <c r="B77" s="49">
        <v>3</v>
      </c>
      <c r="C77" s="15">
        <v>1066429</v>
      </c>
      <c r="D77" s="14">
        <f t="shared" si="4"/>
        <v>3199287</v>
      </c>
    </row>
    <row r="78" spans="1:4" ht="18.75" x14ac:dyDescent="0.25">
      <c r="A78" s="13" t="s">
        <v>397</v>
      </c>
      <c r="B78" s="49">
        <v>10</v>
      </c>
      <c r="C78" s="15">
        <v>93500</v>
      </c>
      <c r="D78" s="14">
        <f t="shared" si="4"/>
        <v>935000</v>
      </c>
    </row>
    <row r="79" spans="1:4" ht="56.25" x14ac:dyDescent="0.25">
      <c r="A79" s="13" t="s">
        <v>512</v>
      </c>
      <c r="B79" s="49">
        <v>210</v>
      </c>
      <c r="C79" s="15">
        <v>63500</v>
      </c>
      <c r="D79" s="14">
        <f t="shared" si="4"/>
        <v>13335000</v>
      </c>
    </row>
    <row r="80" spans="1:4" ht="18.75" x14ac:dyDescent="0.25">
      <c r="A80" s="13" t="s">
        <v>513</v>
      </c>
      <c r="B80" s="49">
        <v>5</v>
      </c>
      <c r="C80" s="15">
        <v>43500</v>
      </c>
      <c r="D80" s="14">
        <f t="shared" si="4"/>
        <v>217500</v>
      </c>
    </row>
    <row r="81" spans="1:4" ht="37.5" x14ac:dyDescent="0.25">
      <c r="A81" s="13" t="s">
        <v>514</v>
      </c>
      <c r="B81" s="49">
        <v>105</v>
      </c>
      <c r="C81" s="15">
        <v>17500</v>
      </c>
      <c r="D81" s="14">
        <f t="shared" si="4"/>
        <v>1837500</v>
      </c>
    </row>
    <row r="82" spans="1:4" ht="18.75" x14ac:dyDescent="0.25">
      <c r="A82" s="13" t="s">
        <v>480</v>
      </c>
      <c r="B82" s="49">
        <v>1</v>
      </c>
      <c r="C82" s="15">
        <v>500000</v>
      </c>
      <c r="D82" s="14">
        <f t="shared" si="4"/>
        <v>500000</v>
      </c>
    </row>
    <row r="83" spans="1:4" ht="18.75" x14ac:dyDescent="0.25">
      <c r="A83" s="13" t="s">
        <v>327</v>
      </c>
      <c r="B83" s="49">
        <v>55</v>
      </c>
      <c r="C83" s="15">
        <v>42000</v>
      </c>
      <c r="D83" s="14">
        <f t="shared" si="4"/>
        <v>2310000</v>
      </c>
    </row>
    <row r="84" spans="1:4" ht="18.75" x14ac:dyDescent="0.25">
      <c r="A84" s="13" t="s">
        <v>405</v>
      </c>
      <c r="B84" s="49">
        <v>200</v>
      </c>
      <c r="C84" s="15">
        <v>8350</v>
      </c>
      <c r="D84" s="14">
        <f t="shared" si="4"/>
        <v>1670000</v>
      </c>
    </row>
    <row r="85" spans="1:4" ht="37.5" x14ac:dyDescent="0.25">
      <c r="A85" s="13" t="s">
        <v>515</v>
      </c>
      <c r="B85" s="49">
        <v>30</v>
      </c>
      <c r="C85" s="15">
        <v>84500</v>
      </c>
      <c r="D85" s="14">
        <f t="shared" si="4"/>
        <v>2535000</v>
      </c>
    </row>
    <row r="86" spans="1:4" ht="18.75" x14ac:dyDescent="0.25">
      <c r="A86" s="13" t="s">
        <v>406</v>
      </c>
      <c r="B86" s="49">
        <v>400</v>
      </c>
      <c r="C86" s="15">
        <v>8500</v>
      </c>
      <c r="D86" s="14">
        <f t="shared" si="4"/>
        <v>3400000</v>
      </c>
    </row>
    <row r="87" spans="1:4" ht="18.75" x14ac:dyDescent="0.25">
      <c r="A87" s="13" t="s">
        <v>328</v>
      </c>
      <c r="B87" s="49">
        <v>40</v>
      </c>
      <c r="C87" s="15">
        <v>85800</v>
      </c>
      <c r="D87" s="14">
        <f t="shared" si="4"/>
        <v>3432000</v>
      </c>
    </row>
    <row r="88" spans="1:4" ht="37.5" x14ac:dyDescent="0.25">
      <c r="A88" s="13" t="s">
        <v>483</v>
      </c>
      <c r="B88" s="49">
        <v>2</v>
      </c>
      <c r="C88" s="15">
        <v>16500</v>
      </c>
      <c r="D88" s="14">
        <f t="shared" si="4"/>
        <v>33000</v>
      </c>
    </row>
    <row r="89" spans="1:4" ht="37.5" x14ac:dyDescent="0.25">
      <c r="A89" s="13" t="s">
        <v>329</v>
      </c>
      <c r="B89" s="49">
        <v>50</v>
      </c>
      <c r="C89" s="15">
        <v>12500</v>
      </c>
      <c r="D89" s="14">
        <f t="shared" si="4"/>
        <v>625000</v>
      </c>
    </row>
    <row r="90" spans="1:4" ht="33.75" x14ac:dyDescent="0.25">
      <c r="A90" s="13" t="s">
        <v>516</v>
      </c>
      <c r="B90" s="49">
        <v>1</v>
      </c>
      <c r="C90" s="15">
        <v>84000</v>
      </c>
      <c r="D90" s="14">
        <f t="shared" si="4"/>
        <v>84000</v>
      </c>
    </row>
    <row r="91" spans="1:4" ht="37.5" x14ac:dyDescent="0.25">
      <c r="A91" s="13" t="s">
        <v>330</v>
      </c>
      <c r="B91" s="49">
        <v>1</v>
      </c>
      <c r="C91" s="15">
        <v>1200000</v>
      </c>
      <c r="D91" s="14">
        <f t="shared" si="4"/>
        <v>1200000</v>
      </c>
    </row>
    <row r="92" spans="1:4" ht="56.25" x14ac:dyDescent="0.25">
      <c r="A92" s="13" t="s">
        <v>331</v>
      </c>
      <c r="B92" s="49">
        <v>10</v>
      </c>
      <c r="C92" s="15">
        <v>194000</v>
      </c>
      <c r="D92" s="14">
        <f t="shared" si="4"/>
        <v>1940000</v>
      </c>
    </row>
    <row r="93" spans="1:4" ht="37.5" x14ac:dyDescent="0.25">
      <c r="A93" s="13" t="s">
        <v>332</v>
      </c>
      <c r="B93" s="49">
        <v>10</v>
      </c>
      <c r="C93" s="15">
        <v>188000</v>
      </c>
      <c r="D93" s="14">
        <f t="shared" si="4"/>
        <v>1880000</v>
      </c>
    </row>
    <row r="94" spans="1:4" ht="56.25" x14ac:dyDescent="0.25">
      <c r="A94" s="13" t="s">
        <v>407</v>
      </c>
      <c r="B94" s="49">
        <v>100</v>
      </c>
      <c r="C94" s="15">
        <v>70800</v>
      </c>
      <c r="D94" s="14">
        <f t="shared" si="4"/>
        <v>7080000</v>
      </c>
    </row>
    <row r="95" spans="1:4" ht="37.5" x14ac:dyDescent="0.25">
      <c r="A95" s="13" t="s">
        <v>408</v>
      </c>
      <c r="B95" s="49">
        <v>800</v>
      </c>
      <c r="C95" s="15">
        <v>80500</v>
      </c>
      <c r="D95" s="14">
        <f t="shared" si="4"/>
        <v>64400000</v>
      </c>
    </row>
    <row r="96" spans="1:4" ht="37.5" x14ac:dyDescent="0.25">
      <c r="A96" s="13" t="s">
        <v>333</v>
      </c>
      <c r="B96" s="49">
        <v>50</v>
      </c>
      <c r="C96" s="15">
        <v>79000</v>
      </c>
      <c r="D96" s="14">
        <f t="shared" si="4"/>
        <v>3950000</v>
      </c>
    </row>
    <row r="97" spans="1:4" ht="37.5" x14ac:dyDescent="0.25">
      <c r="A97" s="13" t="s">
        <v>334</v>
      </c>
      <c r="B97" s="49">
        <v>20</v>
      </c>
      <c r="C97" s="15">
        <v>82600</v>
      </c>
      <c r="D97" s="14">
        <f t="shared" si="4"/>
        <v>1652000</v>
      </c>
    </row>
    <row r="98" spans="1:4" ht="18.75" x14ac:dyDescent="0.25">
      <c r="A98" s="13" t="s">
        <v>335</v>
      </c>
      <c r="B98" s="49">
        <v>1</v>
      </c>
      <c r="C98" s="15">
        <f>320*2000</f>
        <v>640000</v>
      </c>
      <c r="D98" s="14">
        <f t="shared" si="4"/>
        <v>640000</v>
      </c>
    </row>
    <row r="99" spans="1:4" ht="37.5" x14ac:dyDescent="0.25">
      <c r="A99" s="13" t="s">
        <v>336</v>
      </c>
      <c r="B99" s="49">
        <v>100</v>
      </c>
      <c r="C99" s="15">
        <v>2200</v>
      </c>
      <c r="D99" s="14">
        <f t="shared" si="4"/>
        <v>220000</v>
      </c>
    </row>
    <row r="100" spans="1:4" ht="18.75" x14ac:dyDescent="0.25">
      <c r="A100" s="13" t="s">
        <v>337</v>
      </c>
      <c r="B100" s="49">
        <v>50</v>
      </c>
      <c r="C100" s="15">
        <v>45500</v>
      </c>
      <c r="D100" s="14">
        <f t="shared" si="4"/>
        <v>2275000</v>
      </c>
    </row>
    <row r="101" spans="1:4" ht="18.75" x14ac:dyDescent="0.25">
      <c r="A101" s="13" t="s">
        <v>517</v>
      </c>
      <c r="B101" s="49">
        <v>100</v>
      </c>
      <c r="C101" s="15">
        <v>13509</v>
      </c>
      <c r="D101" s="14">
        <f t="shared" si="4"/>
        <v>1350900</v>
      </c>
    </row>
    <row r="102" spans="1:4" ht="37.5" x14ac:dyDescent="0.25">
      <c r="A102" s="13" t="s">
        <v>338</v>
      </c>
      <c r="B102" s="49">
        <v>100</v>
      </c>
      <c r="C102" s="15">
        <v>3420</v>
      </c>
      <c r="D102" s="14">
        <f t="shared" si="4"/>
        <v>342000</v>
      </c>
    </row>
    <row r="103" spans="1:4" ht="18.75" x14ac:dyDescent="0.25">
      <c r="A103" s="13" t="s">
        <v>339</v>
      </c>
      <c r="B103" s="49">
        <v>50</v>
      </c>
      <c r="C103" s="15">
        <v>9233.75</v>
      </c>
      <c r="D103" s="14">
        <f t="shared" si="4"/>
        <v>461687.5</v>
      </c>
    </row>
    <row r="104" spans="1:4" ht="18.75" x14ac:dyDescent="0.25">
      <c r="A104" s="13" t="s">
        <v>518</v>
      </c>
      <c r="B104" s="49">
        <v>30</v>
      </c>
      <c r="C104" s="15">
        <v>19284.53</v>
      </c>
      <c r="D104" s="14">
        <f t="shared" si="4"/>
        <v>578535.89999999991</v>
      </c>
    </row>
    <row r="105" spans="1:4" ht="18.75" x14ac:dyDescent="0.25">
      <c r="A105" s="13" t="s">
        <v>519</v>
      </c>
      <c r="B105" s="49">
        <v>200</v>
      </c>
      <c r="C105" s="15">
        <v>400.14</v>
      </c>
      <c r="D105" s="14">
        <f t="shared" si="4"/>
        <v>80028</v>
      </c>
    </row>
    <row r="106" spans="1:4" ht="18.75" x14ac:dyDescent="0.25">
      <c r="A106" s="13" t="s">
        <v>520</v>
      </c>
      <c r="B106" s="49">
        <v>300</v>
      </c>
      <c r="C106" s="15">
        <v>225</v>
      </c>
      <c r="D106" s="14">
        <f t="shared" si="4"/>
        <v>67500</v>
      </c>
    </row>
    <row r="107" spans="1:4" ht="18.75" x14ac:dyDescent="0.25">
      <c r="A107" s="13" t="s">
        <v>340</v>
      </c>
      <c r="B107" s="49">
        <v>500</v>
      </c>
      <c r="C107" s="15">
        <v>153.9</v>
      </c>
      <c r="D107" s="14">
        <f t="shared" si="4"/>
        <v>76950</v>
      </c>
    </row>
    <row r="108" spans="1:4" ht="18.75" x14ac:dyDescent="0.25">
      <c r="A108" s="13" t="s">
        <v>341</v>
      </c>
      <c r="B108" s="49">
        <v>500</v>
      </c>
      <c r="C108" s="15">
        <v>4000</v>
      </c>
      <c r="D108" s="14">
        <f t="shared" si="4"/>
        <v>2000000</v>
      </c>
    </row>
    <row r="109" spans="1:4" ht="37.5" x14ac:dyDescent="0.25">
      <c r="A109" s="13" t="s">
        <v>521</v>
      </c>
      <c r="B109" s="49">
        <v>100</v>
      </c>
      <c r="C109" s="15">
        <v>90000</v>
      </c>
      <c r="D109" s="14">
        <f t="shared" si="4"/>
        <v>9000000</v>
      </c>
    </row>
    <row r="110" spans="1:4" ht="37.5" x14ac:dyDescent="0.25">
      <c r="A110" s="13" t="s">
        <v>522</v>
      </c>
      <c r="B110" s="49">
        <v>10</v>
      </c>
      <c r="C110" s="15">
        <v>391500</v>
      </c>
      <c r="D110" s="14">
        <f t="shared" si="4"/>
        <v>3915000</v>
      </c>
    </row>
    <row r="111" spans="1:4" ht="37.5" x14ac:dyDescent="0.25">
      <c r="A111" s="13" t="s">
        <v>342</v>
      </c>
      <c r="B111" s="49">
        <v>300</v>
      </c>
      <c r="C111" s="15">
        <v>4000</v>
      </c>
      <c r="D111" s="14">
        <f t="shared" si="4"/>
        <v>1200000</v>
      </c>
    </row>
    <row r="112" spans="1:4" ht="37.5" x14ac:dyDescent="0.25">
      <c r="A112" s="13" t="s">
        <v>343</v>
      </c>
      <c r="B112" s="49">
        <v>1</v>
      </c>
      <c r="C112" s="15">
        <v>450000</v>
      </c>
      <c r="D112" s="14">
        <f t="shared" si="4"/>
        <v>450000</v>
      </c>
    </row>
    <row r="113" spans="1:4" ht="37.5" x14ac:dyDescent="0.25">
      <c r="A113" s="13" t="s">
        <v>523</v>
      </c>
      <c r="B113" s="49">
        <v>1</v>
      </c>
      <c r="C113" s="15">
        <v>4884.49</v>
      </c>
      <c r="D113" s="14">
        <f t="shared" si="4"/>
        <v>4884.49</v>
      </c>
    </row>
    <row r="114" spans="1:4" ht="18.75" x14ac:dyDescent="0.25">
      <c r="A114" s="13" t="s">
        <v>344</v>
      </c>
      <c r="B114" s="49">
        <v>1</v>
      </c>
      <c r="C114" s="15">
        <v>6786.56</v>
      </c>
      <c r="D114" s="14">
        <f t="shared" si="4"/>
        <v>6786.56</v>
      </c>
    </row>
    <row r="115" spans="1:4" ht="37.5" x14ac:dyDescent="0.25">
      <c r="A115" s="13" t="s">
        <v>524</v>
      </c>
      <c r="B115" s="49">
        <v>2</v>
      </c>
      <c r="C115" s="15">
        <v>4878.08</v>
      </c>
      <c r="D115" s="14">
        <f t="shared" si="4"/>
        <v>9756.16</v>
      </c>
    </row>
    <row r="116" spans="1:4" ht="18.75" x14ac:dyDescent="0.25">
      <c r="A116" s="13" t="s">
        <v>345</v>
      </c>
      <c r="B116" s="49">
        <v>1</v>
      </c>
      <c r="C116" s="15">
        <v>147784</v>
      </c>
      <c r="D116" s="14">
        <f t="shared" si="4"/>
        <v>147784</v>
      </c>
    </row>
    <row r="117" spans="1:4" ht="18.75" x14ac:dyDescent="0.25">
      <c r="A117" s="13" t="s">
        <v>346</v>
      </c>
      <c r="B117" s="49">
        <v>1</v>
      </c>
      <c r="C117" s="15">
        <v>26099.360000000001</v>
      </c>
      <c r="D117" s="14">
        <f t="shared" si="4"/>
        <v>26099.360000000001</v>
      </c>
    </row>
    <row r="118" spans="1:4" ht="64.5" customHeight="1" x14ac:dyDescent="0.25">
      <c r="A118" s="13" t="s">
        <v>347</v>
      </c>
      <c r="B118" s="49">
        <v>2</v>
      </c>
      <c r="C118" s="15">
        <v>4885.71</v>
      </c>
      <c r="D118" s="14">
        <f t="shared" si="4"/>
        <v>9771.42</v>
      </c>
    </row>
    <row r="119" spans="1:4" ht="56.25" x14ac:dyDescent="0.25">
      <c r="A119" s="13" t="s">
        <v>525</v>
      </c>
      <c r="B119" s="49">
        <v>2</v>
      </c>
      <c r="C119" s="15">
        <v>10992.86</v>
      </c>
      <c r="D119" s="14">
        <f t="shared" si="4"/>
        <v>21985.72</v>
      </c>
    </row>
    <row r="120" spans="1:4" ht="18.75" x14ac:dyDescent="0.25">
      <c r="A120" s="13" t="s">
        <v>526</v>
      </c>
      <c r="B120" s="49">
        <v>2</v>
      </c>
      <c r="C120" s="15">
        <v>1000</v>
      </c>
      <c r="D120" s="14">
        <f t="shared" si="4"/>
        <v>2000</v>
      </c>
    </row>
    <row r="121" spans="1:4" ht="37.5" x14ac:dyDescent="0.25">
      <c r="A121" s="13" t="s">
        <v>527</v>
      </c>
      <c r="B121" s="49">
        <v>3</v>
      </c>
      <c r="C121" s="15">
        <v>733.33</v>
      </c>
      <c r="D121" s="14">
        <f t="shared" si="4"/>
        <v>2199.9900000000002</v>
      </c>
    </row>
    <row r="122" spans="1:4" ht="37.5" x14ac:dyDescent="0.25">
      <c r="A122" s="13" t="s">
        <v>528</v>
      </c>
      <c r="B122" s="49">
        <v>2</v>
      </c>
      <c r="C122" s="15">
        <v>1400</v>
      </c>
      <c r="D122" s="14">
        <f t="shared" si="4"/>
        <v>2800</v>
      </c>
    </row>
    <row r="123" spans="1:4" ht="37.5" x14ac:dyDescent="0.25">
      <c r="A123" s="13" t="s">
        <v>529</v>
      </c>
      <c r="B123" s="49">
        <v>1</v>
      </c>
      <c r="C123" s="15">
        <v>8194</v>
      </c>
      <c r="D123" s="14">
        <f t="shared" si="4"/>
        <v>8194</v>
      </c>
    </row>
    <row r="124" spans="1:4" ht="18.75" x14ac:dyDescent="0.25">
      <c r="A124" s="13" t="s">
        <v>348</v>
      </c>
      <c r="B124" s="49">
        <v>1</v>
      </c>
      <c r="C124" s="15">
        <v>1500</v>
      </c>
      <c r="D124" s="14">
        <f t="shared" si="4"/>
        <v>1500</v>
      </c>
    </row>
    <row r="125" spans="1:4" ht="37.5" x14ac:dyDescent="0.25">
      <c r="A125" s="13" t="s">
        <v>349</v>
      </c>
      <c r="B125" s="49">
        <v>2</v>
      </c>
      <c r="C125" s="15">
        <v>8900</v>
      </c>
      <c r="D125" s="14">
        <f t="shared" si="4"/>
        <v>17800</v>
      </c>
    </row>
    <row r="126" spans="1:4" ht="18.75" x14ac:dyDescent="0.25">
      <c r="A126" s="13" t="s">
        <v>530</v>
      </c>
      <c r="B126" s="49">
        <v>1</v>
      </c>
      <c r="C126" s="15">
        <v>1000</v>
      </c>
      <c r="D126" s="14">
        <f t="shared" si="4"/>
        <v>1000</v>
      </c>
    </row>
    <row r="127" spans="1:4" ht="18.75" x14ac:dyDescent="0.25">
      <c r="A127" s="13" t="s">
        <v>531</v>
      </c>
      <c r="B127" s="49">
        <v>1</v>
      </c>
      <c r="C127" s="15">
        <v>1700</v>
      </c>
      <c r="D127" s="14">
        <f t="shared" si="4"/>
        <v>1700</v>
      </c>
    </row>
    <row r="128" spans="1:4" ht="18.75" x14ac:dyDescent="0.25">
      <c r="A128" s="13" t="s">
        <v>409</v>
      </c>
      <c r="B128" s="49">
        <v>5</v>
      </c>
      <c r="C128" s="15">
        <v>700</v>
      </c>
      <c r="D128" s="14">
        <f t="shared" si="4"/>
        <v>3500</v>
      </c>
    </row>
    <row r="129" spans="1:4" ht="18.75" x14ac:dyDescent="0.25">
      <c r="A129" s="13" t="s">
        <v>410</v>
      </c>
      <c r="B129" s="49">
        <v>5</v>
      </c>
      <c r="C129" s="15">
        <v>1500</v>
      </c>
      <c r="D129" s="14">
        <f t="shared" si="4"/>
        <v>7500</v>
      </c>
    </row>
    <row r="130" spans="1:4" ht="18.75" x14ac:dyDescent="0.25">
      <c r="A130" s="13" t="s">
        <v>532</v>
      </c>
      <c r="B130" s="49">
        <v>10</v>
      </c>
      <c r="C130" s="15">
        <v>3800</v>
      </c>
      <c r="D130" s="14">
        <f t="shared" si="4"/>
        <v>38000</v>
      </c>
    </row>
    <row r="131" spans="1:4" ht="37.5" x14ac:dyDescent="0.25">
      <c r="A131" s="13" t="s">
        <v>411</v>
      </c>
      <c r="B131" s="49">
        <v>10</v>
      </c>
      <c r="C131" s="15">
        <v>390</v>
      </c>
      <c r="D131" s="14">
        <f t="shared" si="4"/>
        <v>3900</v>
      </c>
    </row>
    <row r="132" spans="1:4" ht="18.75" x14ac:dyDescent="0.25">
      <c r="A132" s="13" t="s">
        <v>350</v>
      </c>
      <c r="B132" s="49">
        <v>10</v>
      </c>
      <c r="C132" s="15">
        <v>5500</v>
      </c>
      <c r="D132" s="14">
        <f t="shared" si="4"/>
        <v>55000</v>
      </c>
    </row>
    <row r="133" spans="1:4" ht="18.75" x14ac:dyDescent="0.25">
      <c r="A133" s="13" t="s">
        <v>412</v>
      </c>
      <c r="B133" s="49">
        <v>20</v>
      </c>
      <c r="C133" s="15">
        <v>6800</v>
      </c>
      <c r="D133" s="14">
        <f t="shared" si="4"/>
        <v>136000</v>
      </c>
    </row>
    <row r="134" spans="1:4" ht="37.5" x14ac:dyDescent="0.25">
      <c r="A134" s="13" t="s">
        <v>351</v>
      </c>
      <c r="B134" s="49">
        <v>5</v>
      </c>
      <c r="C134" s="15">
        <v>814744</v>
      </c>
      <c r="D134" s="14">
        <f t="shared" si="4"/>
        <v>4073720</v>
      </c>
    </row>
    <row r="135" spans="1:4" ht="18.75" x14ac:dyDescent="0.25">
      <c r="A135" s="13" t="s">
        <v>352</v>
      </c>
      <c r="B135" s="49">
        <v>1</v>
      </c>
      <c r="C135" s="15">
        <v>3750000</v>
      </c>
      <c r="D135" s="14">
        <f t="shared" si="4"/>
        <v>3750000</v>
      </c>
    </row>
    <row r="136" spans="1:4" ht="56.25" x14ac:dyDescent="0.25">
      <c r="A136" s="13" t="s">
        <v>353</v>
      </c>
      <c r="B136" s="49">
        <v>55</v>
      </c>
      <c r="C136" s="15">
        <v>30000</v>
      </c>
      <c r="D136" s="14">
        <f t="shared" si="4"/>
        <v>1650000</v>
      </c>
    </row>
    <row r="137" spans="1:4" ht="18.75" x14ac:dyDescent="0.25">
      <c r="A137" s="82" t="s">
        <v>106</v>
      </c>
      <c r="B137" s="82"/>
      <c r="C137" s="82"/>
      <c r="D137" s="37">
        <f>SUM(D138:D186)</f>
        <v>17470280</v>
      </c>
    </row>
    <row r="138" spans="1:4" ht="18.75" x14ac:dyDescent="0.25">
      <c r="A138" s="13" t="s">
        <v>486</v>
      </c>
      <c r="B138" s="50">
        <v>4</v>
      </c>
      <c r="C138" s="15">
        <v>1747000</v>
      </c>
      <c r="D138" s="14">
        <f>+B138*C138</f>
        <v>6988000</v>
      </c>
    </row>
    <row r="139" spans="1:4" ht="18.75" x14ac:dyDescent="0.25">
      <c r="A139" s="13" t="s">
        <v>533</v>
      </c>
      <c r="B139" s="50">
        <v>12</v>
      </c>
      <c r="C139" s="15">
        <v>65000</v>
      </c>
      <c r="D139" s="14">
        <f>+B139*C139</f>
        <v>780000</v>
      </c>
    </row>
    <row r="140" spans="1:4" ht="18.75" x14ac:dyDescent="0.25">
      <c r="A140" s="13" t="s">
        <v>534</v>
      </c>
      <c r="B140" s="50">
        <v>12</v>
      </c>
      <c r="C140" s="15">
        <v>35000</v>
      </c>
      <c r="D140" s="14">
        <f t="shared" ref="D140:D142" si="5">+B140*C140</f>
        <v>420000</v>
      </c>
    </row>
    <row r="141" spans="1:4" ht="18.75" x14ac:dyDescent="0.25">
      <c r="A141" s="13" t="s">
        <v>490</v>
      </c>
      <c r="B141" s="50">
        <v>12</v>
      </c>
      <c r="C141" s="15">
        <v>12000</v>
      </c>
      <c r="D141" s="14">
        <f t="shared" si="5"/>
        <v>144000</v>
      </c>
    </row>
    <row r="142" spans="1:4" ht="18.75" x14ac:dyDescent="0.25">
      <c r="A142" s="13" t="s">
        <v>491</v>
      </c>
      <c r="B142" s="50">
        <v>12</v>
      </c>
      <c r="C142" s="15">
        <v>5000</v>
      </c>
      <c r="D142" s="14">
        <f t="shared" si="5"/>
        <v>60000</v>
      </c>
    </row>
    <row r="143" spans="1:4" ht="37.5" x14ac:dyDescent="0.25">
      <c r="A143" s="13" t="s">
        <v>413</v>
      </c>
      <c r="B143" s="50">
        <v>3000</v>
      </c>
      <c r="C143" s="15">
        <v>850</v>
      </c>
      <c r="D143" s="14">
        <f t="shared" ref="D143:D182" si="6">+B143*C143</f>
        <v>2550000</v>
      </c>
    </row>
    <row r="144" spans="1:4" ht="37.5" x14ac:dyDescent="0.25">
      <c r="A144" s="13" t="s">
        <v>414</v>
      </c>
      <c r="B144" s="50">
        <v>600</v>
      </c>
      <c r="C144" s="15">
        <v>650</v>
      </c>
      <c r="D144" s="14">
        <f t="shared" si="6"/>
        <v>390000</v>
      </c>
    </row>
    <row r="145" spans="1:8" ht="37.5" x14ac:dyDescent="0.25">
      <c r="A145" s="13" t="s">
        <v>535</v>
      </c>
      <c r="B145" s="50">
        <v>15</v>
      </c>
      <c r="C145" s="15">
        <v>47000</v>
      </c>
      <c r="D145" s="14">
        <f t="shared" si="6"/>
        <v>705000</v>
      </c>
    </row>
    <row r="146" spans="1:8" ht="37.5" x14ac:dyDescent="0.25">
      <c r="A146" s="13" t="s">
        <v>536</v>
      </c>
      <c r="B146" s="50">
        <v>15</v>
      </c>
      <c r="C146" s="15">
        <v>34500</v>
      </c>
      <c r="D146" s="14">
        <f t="shared" si="6"/>
        <v>517500</v>
      </c>
    </row>
    <row r="147" spans="1:8" ht="18.75" x14ac:dyDescent="0.25">
      <c r="A147" s="13" t="s">
        <v>107</v>
      </c>
      <c r="B147" s="50">
        <v>50</v>
      </c>
      <c r="C147" s="15">
        <v>2876</v>
      </c>
      <c r="D147" s="14">
        <f t="shared" si="6"/>
        <v>143800</v>
      </c>
    </row>
    <row r="148" spans="1:8" ht="18.75" x14ac:dyDescent="0.25">
      <c r="A148" s="13" t="s">
        <v>108</v>
      </c>
      <c r="B148" s="50">
        <v>100</v>
      </c>
      <c r="C148" s="15">
        <v>3000</v>
      </c>
      <c r="D148" s="14">
        <f t="shared" si="6"/>
        <v>300000</v>
      </c>
      <c r="H148" s="43"/>
    </row>
    <row r="149" spans="1:8" ht="18.75" x14ac:dyDescent="0.25">
      <c r="A149" s="13" t="s">
        <v>415</v>
      </c>
      <c r="B149" s="50">
        <v>100</v>
      </c>
      <c r="C149" s="15">
        <v>2100</v>
      </c>
      <c r="D149" s="14">
        <f t="shared" si="6"/>
        <v>210000</v>
      </c>
      <c r="H149" s="16"/>
    </row>
    <row r="150" spans="1:8" ht="18.75" x14ac:dyDescent="0.25">
      <c r="A150" s="13" t="s">
        <v>416</v>
      </c>
      <c r="B150" s="50">
        <v>50</v>
      </c>
      <c r="C150" s="15">
        <v>3000</v>
      </c>
      <c r="D150" s="14">
        <f t="shared" si="6"/>
        <v>150000</v>
      </c>
    </row>
    <row r="151" spans="1:8" ht="18.75" x14ac:dyDescent="0.25">
      <c r="A151" s="13" t="s">
        <v>417</v>
      </c>
      <c r="B151" s="50">
        <v>800</v>
      </c>
      <c r="C151" s="15">
        <v>1500</v>
      </c>
      <c r="D151" s="14">
        <f t="shared" si="6"/>
        <v>1200000</v>
      </c>
    </row>
    <row r="152" spans="1:8" ht="18.75" x14ac:dyDescent="0.25">
      <c r="A152" s="13" t="s">
        <v>537</v>
      </c>
      <c r="B152" s="50">
        <v>48</v>
      </c>
      <c r="C152" s="15">
        <v>350</v>
      </c>
      <c r="D152" s="14">
        <f t="shared" si="6"/>
        <v>16800</v>
      </c>
    </row>
    <row r="153" spans="1:8" ht="18.75" x14ac:dyDescent="0.25">
      <c r="A153" s="13" t="s">
        <v>109</v>
      </c>
      <c r="B153" s="50">
        <v>48</v>
      </c>
      <c r="C153" s="15">
        <v>200</v>
      </c>
      <c r="D153" s="14">
        <f t="shared" si="6"/>
        <v>9600</v>
      </c>
    </row>
    <row r="154" spans="1:8" ht="18.75" x14ac:dyDescent="0.25">
      <c r="A154" s="13" t="s">
        <v>110</v>
      </c>
      <c r="B154" s="50">
        <v>36</v>
      </c>
      <c r="C154" s="15">
        <v>3500</v>
      </c>
      <c r="D154" s="14">
        <f t="shared" si="6"/>
        <v>126000</v>
      </c>
    </row>
    <row r="155" spans="1:8" ht="18.75" x14ac:dyDescent="0.25">
      <c r="A155" s="13" t="s">
        <v>111</v>
      </c>
      <c r="B155" s="50">
        <v>36</v>
      </c>
      <c r="C155" s="15">
        <v>3500</v>
      </c>
      <c r="D155" s="14">
        <f t="shared" si="6"/>
        <v>126000</v>
      </c>
    </row>
    <row r="156" spans="1:8" ht="18.75" x14ac:dyDescent="0.25">
      <c r="A156" s="13" t="s">
        <v>112</v>
      </c>
      <c r="B156" s="50">
        <v>36</v>
      </c>
      <c r="C156" s="15">
        <v>5500</v>
      </c>
      <c r="D156" s="14">
        <f t="shared" si="6"/>
        <v>198000</v>
      </c>
    </row>
    <row r="157" spans="1:8" ht="18.75" x14ac:dyDescent="0.25">
      <c r="A157" s="13" t="s">
        <v>113</v>
      </c>
      <c r="B157" s="50">
        <v>24</v>
      </c>
      <c r="C157" s="15">
        <v>3500</v>
      </c>
      <c r="D157" s="14">
        <f t="shared" si="6"/>
        <v>84000</v>
      </c>
    </row>
    <row r="158" spans="1:8" ht="18.75" x14ac:dyDescent="0.25">
      <c r="A158" s="13" t="s">
        <v>114</v>
      </c>
      <c r="B158" s="50">
        <v>36</v>
      </c>
      <c r="C158" s="15">
        <v>225</v>
      </c>
      <c r="D158" s="14">
        <f t="shared" si="6"/>
        <v>8100</v>
      </c>
    </row>
    <row r="159" spans="1:8" ht="18.75" x14ac:dyDescent="0.25">
      <c r="A159" s="13" t="s">
        <v>115</v>
      </c>
      <c r="B159" s="50">
        <v>36</v>
      </c>
      <c r="C159" s="15">
        <v>325</v>
      </c>
      <c r="D159" s="14">
        <f t="shared" si="6"/>
        <v>11700</v>
      </c>
    </row>
    <row r="160" spans="1:8" ht="37.5" x14ac:dyDescent="0.25">
      <c r="A160" s="13" t="s">
        <v>538</v>
      </c>
      <c r="B160" s="50">
        <v>24</v>
      </c>
      <c r="C160" s="15">
        <v>350</v>
      </c>
      <c r="D160" s="14">
        <f t="shared" si="6"/>
        <v>8400</v>
      </c>
    </row>
    <row r="161" spans="1:4" ht="18.75" x14ac:dyDescent="0.25">
      <c r="A161" s="13" t="s">
        <v>116</v>
      </c>
      <c r="B161" s="50">
        <v>1500</v>
      </c>
      <c r="C161" s="15">
        <v>9</v>
      </c>
      <c r="D161" s="14">
        <f t="shared" si="6"/>
        <v>13500</v>
      </c>
    </row>
    <row r="162" spans="1:4" ht="18.75" x14ac:dyDescent="0.25">
      <c r="A162" s="13" t="s">
        <v>117</v>
      </c>
      <c r="B162" s="50">
        <v>1500</v>
      </c>
      <c r="C162" s="15">
        <v>14</v>
      </c>
      <c r="D162" s="14">
        <f t="shared" si="6"/>
        <v>21000</v>
      </c>
    </row>
    <row r="163" spans="1:4" ht="18.75" x14ac:dyDescent="0.25">
      <c r="A163" s="13" t="s">
        <v>118</v>
      </c>
      <c r="B163" s="50">
        <v>24</v>
      </c>
      <c r="C163" s="15">
        <v>150</v>
      </c>
      <c r="D163" s="14">
        <f t="shared" si="6"/>
        <v>3600</v>
      </c>
    </row>
    <row r="164" spans="1:4" ht="18.75" x14ac:dyDescent="0.25">
      <c r="A164" s="13" t="s">
        <v>119</v>
      </c>
      <c r="B164" s="50">
        <v>24</v>
      </c>
      <c r="C164" s="15">
        <v>150</v>
      </c>
      <c r="D164" s="14">
        <f t="shared" si="6"/>
        <v>3600</v>
      </c>
    </row>
    <row r="165" spans="1:4" ht="18.75" x14ac:dyDescent="0.25">
      <c r="A165" s="13" t="s">
        <v>120</v>
      </c>
      <c r="B165" s="50">
        <v>100</v>
      </c>
      <c r="C165" s="15">
        <v>100</v>
      </c>
      <c r="D165" s="14">
        <f t="shared" si="6"/>
        <v>10000</v>
      </c>
    </row>
    <row r="166" spans="1:4" ht="18.75" x14ac:dyDescent="0.25">
      <c r="A166" s="13" t="s">
        <v>121</v>
      </c>
      <c r="B166" s="50">
        <v>12</v>
      </c>
      <c r="C166" s="15">
        <v>10740</v>
      </c>
      <c r="D166" s="14">
        <f t="shared" si="6"/>
        <v>128880</v>
      </c>
    </row>
    <row r="167" spans="1:4" ht="18.75" x14ac:dyDescent="0.25">
      <c r="A167" s="13" t="s">
        <v>539</v>
      </c>
      <c r="B167" s="50">
        <v>12</v>
      </c>
      <c r="C167" s="15">
        <v>10500</v>
      </c>
      <c r="D167" s="14">
        <f t="shared" si="6"/>
        <v>126000</v>
      </c>
    </row>
    <row r="168" spans="1:4" ht="18.75" x14ac:dyDescent="0.25">
      <c r="A168" s="13" t="s">
        <v>122</v>
      </c>
      <c r="B168" s="50">
        <v>36</v>
      </c>
      <c r="C168" s="15">
        <v>6200</v>
      </c>
      <c r="D168" s="14">
        <f t="shared" si="6"/>
        <v>223200</v>
      </c>
    </row>
    <row r="169" spans="1:4" ht="37.5" x14ac:dyDescent="0.25">
      <c r="A169" s="13" t="s">
        <v>540</v>
      </c>
      <c r="B169" s="50">
        <v>1</v>
      </c>
      <c r="C169" s="15">
        <v>20000</v>
      </c>
      <c r="D169" s="14">
        <f t="shared" si="6"/>
        <v>20000</v>
      </c>
    </row>
    <row r="170" spans="1:4" ht="18.75" x14ac:dyDescent="0.25">
      <c r="A170" s="13" t="s">
        <v>123</v>
      </c>
      <c r="B170" s="50">
        <v>36</v>
      </c>
      <c r="C170" s="15">
        <v>800</v>
      </c>
      <c r="D170" s="14">
        <f t="shared" si="6"/>
        <v>28800</v>
      </c>
    </row>
    <row r="171" spans="1:4" ht="18.75" x14ac:dyDescent="0.25">
      <c r="A171" s="13" t="s">
        <v>124</v>
      </c>
      <c r="B171" s="50">
        <v>36</v>
      </c>
      <c r="C171" s="15">
        <v>1200</v>
      </c>
      <c r="D171" s="14">
        <f t="shared" si="6"/>
        <v>43200</v>
      </c>
    </row>
    <row r="172" spans="1:4" ht="18.75" x14ac:dyDescent="0.25">
      <c r="A172" s="13" t="s">
        <v>125</v>
      </c>
      <c r="B172" s="50">
        <v>24</v>
      </c>
      <c r="C172" s="15">
        <v>800</v>
      </c>
      <c r="D172" s="14">
        <f t="shared" si="6"/>
        <v>19200</v>
      </c>
    </row>
    <row r="173" spans="1:4" ht="18.75" x14ac:dyDescent="0.25">
      <c r="A173" s="13" t="s">
        <v>126</v>
      </c>
      <c r="B173" s="50">
        <v>300</v>
      </c>
      <c r="C173" s="15">
        <v>150</v>
      </c>
      <c r="D173" s="14">
        <f t="shared" si="6"/>
        <v>45000</v>
      </c>
    </row>
    <row r="174" spans="1:4" ht="18.75" x14ac:dyDescent="0.25">
      <c r="A174" s="13" t="s">
        <v>127</v>
      </c>
      <c r="B174" s="50">
        <v>500</v>
      </c>
      <c r="C174" s="15">
        <v>200</v>
      </c>
      <c r="D174" s="14">
        <f t="shared" si="6"/>
        <v>100000</v>
      </c>
    </row>
    <row r="175" spans="1:4" ht="18.75" x14ac:dyDescent="0.25">
      <c r="A175" s="13" t="s">
        <v>128</v>
      </c>
      <c r="B175" s="50">
        <v>12</v>
      </c>
      <c r="C175" s="15">
        <v>8500</v>
      </c>
      <c r="D175" s="14">
        <f t="shared" si="6"/>
        <v>102000</v>
      </c>
    </row>
    <row r="176" spans="1:4" ht="18.75" x14ac:dyDescent="0.25">
      <c r="A176" s="13" t="s">
        <v>129</v>
      </c>
      <c r="B176" s="50">
        <v>8</v>
      </c>
      <c r="C176" s="15">
        <v>17000</v>
      </c>
      <c r="D176" s="14">
        <f t="shared" si="6"/>
        <v>136000</v>
      </c>
    </row>
    <row r="177" spans="1:4" ht="37.5" x14ac:dyDescent="0.25">
      <c r="A177" s="13" t="s">
        <v>418</v>
      </c>
      <c r="B177" s="50">
        <v>12</v>
      </c>
      <c r="C177" s="15">
        <v>1200</v>
      </c>
      <c r="D177" s="14">
        <f t="shared" si="6"/>
        <v>14400</v>
      </c>
    </row>
    <row r="178" spans="1:4" ht="18.75" x14ac:dyDescent="0.25">
      <c r="A178" s="13" t="s">
        <v>130</v>
      </c>
      <c r="B178" s="50">
        <v>12</v>
      </c>
      <c r="C178" s="15">
        <v>5500</v>
      </c>
      <c r="D178" s="14">
        <f t="shared" si="6"/>
        <v>66000</v>
      </c>
    </row>
    <row r="179" spans="1:4" ht="18.75" x14ac:dyDescent="0.25">
      <c r="A179" s="13" t="s">
        <v>131</v>
      </c>
      <c r="B179" s="50">
        <v>1</v>
      </c>
      <c r="C179" s="15">
        <v>50000</v>
      </c>
      <c r="D179" s="14">
        <f t="shared" si="6"/>
        <v>50000</v>
      </c>
    </row>
    <row r="180" spans="1:4" ht="18.75" x14ac:dyDescent="0.25">
      <c r="A180" s="13" t="s">
        <v>419</v>
      </c>
      <c r="B180" s="50">
        <v>6</v>
      </c>
      <c r="C180" s="15">
        <v>5500</v>
      </c>
      <c r="D180" s="14">
        <f t="shared" si="6"/>
        <v>33000</v>
      </c>
    </row>
    <row r="181" spans="1:4" ht="37.5" x14ac:dyDescent="0.3">
      <c r="A181" s="19" t="s">
        <v>420</v>
      </c>
      <c r="B181" s="50">
        <v>6</v>
      </c>
      <c r="C181" s="35">
        <v>6000</v>
      </c>
      <c r="D181" s="14">
        <f t="shared" si="6"/>
        <v>36000</v>
      </c>
    </row>
    <row r="182" spans="1:4" ht="18.75" x14ac:dyDescent="0.3">
      <c r="A182" s="19" t="s">
        <v>421</v>
      </c>
      <c r="B182" s="50">
        <v>1</v>
      </c>
      <c r="C182" s="15">
        <v>600000</v>
      </c>
      <c r="D182" s="14">
        <f t="shared" si="6"/>
        <v>600000</v>
      </c>
    </row>
    <row r="183" spans="1:4" ht="18.75" x14ac:dyDescent="0.25">
      <c r="A183" s="13" t="s">
        <v>507</v>
      </c>
      <c r="B183" s="50">
        <v>100</v>
      </c>
      <c r="C183" s="15">
        <v>1000</v>
      </c>
      <c r="D183" s="14">
        <f>B183*C183</f>
        <v>100000</v>
      </c>
    </row>
    <row r="184" spans="1:4" ht="18.75" x14ac:dyDescent="0.25">
      <c r="A184" s="13" t="s">
        <v>506</v>
      </c>
      <c r="B184" s="50">
        <v>100</v>
      </c>
      <c r="C184" s="15">
        <v>1000</v>
      </c>
      <c r="D184" s="14">
        <f>B184*C184</f>
        <v>100000</v>
      </c>
    </row>
    <row r="185" spans="1:4" ht="18.75" x14ac:dyDescent="0.25">
      <c r="A185" s="13" t="s">
        <v>508</v>
      </c>
      <c r="B185" s="50">
        <v>100</v>
      </c>
      <c r="C185" s="15">
        <v>1000</v>
      </c>
      <c r="D185" s="14">
        <f>B185*C185</f>
        <v>100000</v>
      </c>
    </row>
    <row r="186" spans="1:4" ht="18.75" x14ac:dyDescent="0.3">
      <c r="A186" s="19" t="s">
        <v>509</v>
      </c>
      <c r="B186" s="50">
        <v>50</v>
      </c>
      <c r="C186" s="15">
        <v>4000</v>
      </c>
      <c r="D186" s="14">
        <f>B186*C186</f>
        <v>200000</v>
      </c>
    </row>
    <row r="187" spans="1:4" ht="18.75" x14ac:dyDescent="0.25">
      <c r="A187" s="82" t="s">
        <v>148</v>
      </c>
      <c r="B187" s="82"/>
      <c r="C187" s="82"/>
      <c r="D187" s="37">
        <f>+D188+D205+D209+D247+D328+D344+D355</f>
        <v>105374685</v>
      </c>
    </row>
    <row r="188" spans="1:4" ht="18.75" x14ac:dyDescent="0.25">
      <c r="A188" s="81" t="s">
        <v>149</v>
      </c>
      <c r="B188" s="81"/>
      <c r="C188" s="81"/>
      <c r="D188" s="46">
        <f>SUM(D189:D204)</f>
        <v>74795010</v>
      </c>
    </row>
    <row r="189" spans="1:4" ht="18.75" x14ac:dyDescent="0.25">
      <c r="A189" s="13" t="s">
        <v>132</v>
      </c>
      <c r="B189" s="50">
        <v>1641</v>
      </c>
      <c r="C189" s="15">
        <v>750</v>
      </c>
      <c r="D189" s="14">
        <f t="shared" ref="D189:D208" si="7">B189*C189</f>
        <v>1230750</v>
      </c>
    </row>
    <row r="190" spans="1:4" ht="37.5" x14ac:dyDescent="0.25">
      <c r="A190" s="13" t="s">
        <v>133</v>
      </c>
      <c r="B190" s="50">
        <v>6564</v>
      </c>
      <c r="C190" s="15">
        <v>800</v>
      </c>
      <c r="D190" s="14">
        <f t="shared" si="7"/>
        <v>5251200</v>
      </c>
    </row>
    <row r="191" spans="1:4" ht="37.5" x14ac:dyDescent="0.25">
      <c r="A191" s="13" t="s">
        <v>134</v>
      </c>
      <c r="B191" s="50">
        <v>6564</v>
      </c>
      <c r="C191" s="15">
        <v>800</v>
      </c>
      <c r="D191" s="14">
        <f t="shared" si="7"/>
        <v>5251200</v>
      </c>
    </row>
    <row r="192" spans="1:4" ht="18.75" x14ac:dyDescent="0.25">
      <c r="A192" s="13" t="s">
        <v>135</v>
      </c>
      <c r="B192" s="50">
        <v>2682</v>
      </c>
      <c r="C192" s="15">
        <v>260</v>
      </c>
      <c r="D192" s="14">
        <f t="shared" si="7"/>
        <v>697320</v>
      </c>
    </row>
    <row r="193" spans="1:4" ht="18.75" x14ac:dyDescent="0.25">
      <c r="A193" s="13" t="s">
        <v>136</v>
      </c>
      <c r="B193" s="50">
        <v>600</v>
      </c>
      <c r="C193" s="15">
        <v>175</v>
      </c>
      <c r="D193" s="14">
        <f t="shared" si="7"/>
        <v>105000</v>
      </c>
    </row>
    <row r="194" spans="1:4" ht="37.5" x14ac:dyDescent="0.25">
      <c r="A194" s="13" t="s">
        <v>137</v>
      </c>
      <c r="B194" s="50">
        <v>6564</v>
      </c>
      <c r="C194" s="15">
        <v>650</v>
      </c>
      <c r="D194" s="14">
        <f t="shared" si="7"/>
        <v>4266600</v>
      </c>
    </row>
    <row r="195" spans="1:4" ht="37.5" x14ac:dyDescent="0.25">
      <c r="A195" s="13" t="s">
        <v>138</v>
      </c>
      <c r="B195" s="50">
        <v>6564</v>
      </c>
      <c r="C195" s="15">
        <v>175</v>
      </c>
      <c r="D195" s="14">
        <f t="shared" si="7"/>
        <v>1148700</v>
      </c>
    </row>
    <row r="196" spans="1:4" ht="18.75" x14ac:dyDescent="0.25">
      <c r="A196" s="13" t="s">
        <v>139</v>
      </c>
      <c r="B196" s="50">
        <v>6564</v>
      </c>
      <c r="C196" s="15">
        <v>165</v>
      </c>
      <c r="D196" s="14">
        <f t="shared" si="7"/>
        <v>1083060</v>
      </c>
    </row>
    <row r="197" spans="1:4" ht="18.75" x14ac:dyDescent="0.25">
      <c r="A197" s="13" t="s">
        <v>140</v>
      </c>
      <c r="B197" s="50">
        <v>6564</v>
      </c>
      <c r="C197" s="15">
        <v>185</v>
      </c>
      <c r="D197" s="14">
        <f t="shared" si="7"/>
        <v>1214340</v>
      </c>
    </row>
    <row r="198" spans="1:4" ht="18.75" x14ac:dyDescent="0.25">
      <c r="A198" s="13" t="s">
        <v>141</v>
      </c>
      <c r="B198" s="50">
        <v>3282</v>
      </c>
      <c r="C198" s="15">
        <v>440</v>
      </c>
      <c r="D198" s="14">
        <f t="shared" si="7"/>
        <v>1444080</v>
      </c>
    </row>
    <row r="199" spans="1:4" ht="18.75" x14ac:dyDescent="0.25">
      <c r="A199" s="13" t="s">
        <v>142</v>
      </c>
      <c r="B199" s="50">
        <v>3282</v>
      </c>
      <c r="C199" s="15">
        <v>850</v>
      </c>
      <c r="D199" s="14">
        <f t="shared" si="7"/>
        <v>2789700</v>
      </c>
    </row>
    <row r="200" spans="1:4" ht="37.5" x14ac:dyDescent="0.25">
      <c r="A200" s="13" t="s">
        <v>143</v>
      </c>
      <c r="B200" s="50">
        <v>3282</v>
      </c>
      <c r="C200" s="15">
        <v>1200</v>
      </c>
      <c r="D200" s="14">
        <f t="shared" si="7"/>
        <v>3938400</v>
      </c>
    </row>
    <row r="201" spans="1:4" ht="18.75" x14ac:dyDescent="0.25">
      <c r="A201" s="13" t="s">
        <v>144</v>
      </c>
      <c r="B201" s="50">
        <v>6564</v>
      </c>
      <c r="C201" s="15">
        <v>375</v>
      </c>
      <c r="D201" s="14">
        <f t="shared" si="7"/>
        <v>2461500</v>
      </c>
    </row>
    <row r="202" spans="1:4" ht="18.75" x14ac:dyDescent="0.25">
      <c r="A202" s="13" t="s">
        <v>145</v>
      </c>
      <c r="B202" s="50">
        <v>6564</v>
      </c>
      <c r="C202" s="15">
        <v>690</v>
      </c>
      <c r="D202" s="14">
        <f t="shared" si="7"/>
        <v>4529160</v>
      </c>
    </row>
    <row r="203" spans="1:4" ht="18.75" x14ac:dyDescent="0.25">
      <c r="A203" s="13" t="s">
        <v>146</v>
      </c>
      <c r="B203" s="50">
        <v>3282</v>
      </c>
      <c r="C203" s="15">
        <v>4500</v>
      </c>
      <c r="D203" s="14">
        <f t="shared" si="7"/>
        <v>14769000</v>
      </c>
    </row>
    <row r="204" spans="1:4" ht="18.75" x14ac:dyDescent="0.25">
      <c r="A204" s="13" t="s">
        <v>147</v>
      </c>
      <c r="B204" s="50">
        <v>3282</v>
      </c>
      <c r="C204" s="15">
        <v>7500</v>
      </c>
      <c r="D204" s="14">
        <f t="shared" si="7"/>
        <v>24615000</v>
      </c>
    </row>
    <row r="205" spans="1:4" ht="18.75" x14ac:dyDescent="0.25">
      <c r="A205" s="81" t="s">
        <v>371</v>
      </c>
      <c r="B205" s="81"/>
      <c r="C205" s="81"/>
      <c r="D205" s="46">
        <f>SUM(D206:D208)</f>
        <v>2472000</v>
      </c>
    </row>
    <row r="206" spans="1:4" ht="18.75" x14ac:dyDescent="0.25">
      <c r="A206" s="13" t="s">
        <v>150</v>
      </c>
      <c r="B206" s="50">
        <v>800</v>
      </c>
      <c r="C206" s="15">
        <v>780</v>
      </c>
      <c r="D206" s="14">
        <f t="shared" si="7"/>
        <v>624000</v>
      </c>
    </row>
    <row r="207" spans="1:4" ht="18.75" x14ac:dyDescent="0.25">
      <c r="A207" s="13" t="s">
        <v>151</v>
      </c>
      <c r="B207" s="50">
        <v>1200</v>
      </c>
      <c r="C207" s="15">
        <v>890</v>
      </c>
      <c r="D207" s="14">
        <f t="shared" si="7"/>
        <v>1068000</v>
      </c>
    </row>
    <row r="208" spans="1:4" ht="18.75" x14ac:dyDescent="0.25">
      <c r="A208" s="13" t="s">
        <v>152</v>
      </c>
      <c r="B208" s="50">
        <v>1200</v>
      </c>
      <c r="C208" s="15">
        <v>650</v>
      </c>
      <c r="D208" s="14">
        <f t="shared" si="7"/>
        <v>780000</v>
      </c>
    </row>
    <row r="209" spans="1:4" ht="18.75" x14ac:dyDescent="0.25">
      <c r="A209" s="81" t="s">
        <v>372</v>
      </c>
      <c r="B209" s="81"/>
      <c r="C209" s="81"/>
      <c r="D209" s="46">
        <f>SUM(D210:D246)</f>
        <v>3926820</v>
      </c>
    </row>
    <row r="210" spans="1:4" ht="18.75" x14ac:dyDescent="0.25">
      <c r="A210" s="13" t="s">
        <v>153</v>
      </c>
      <c r="B210" s="50">
        <v>50</v>
      </c>
      <c r="C210" s="15">
        <v>780</v>
      </c>
      <c r="D210" s="14">
        <f t="shared" ref="D210:D246" si="8">B210*C210</f>
        <v>39000</v>
      </c>
    </row>
    <row r="211" spans="1:4" ht="18.75" x14ac:dyDescent="0.25">
      <c r="A211" s="13" t="s">
        <v>154</v>
      </c>
      <c r="B211" s="50">
        <v>80</v>
      </c>
      <c r="C211" s="15">
        <v>6200</v>
      </c>
      <c r="D211" s="14">
        <f t="shared" si="8"/>
        <v>496000</v>
      </c>
    </row>
    <row r="212" spans="1:4" ht="18.75" x14ac:dyDescent="0.25">
      <c r="A212" s="13" t="s">
        <v>541</v>
      </c>
      <c r="B212" s="50">
        <v>50</v>
      </c>
      <c r="C212" s="15">
        <v>1950</v>
      </c>
      <c r="D212" s="14">
        <f t="shared" si="8"/>
        <v>97500</v>
      </c>
    </row>
    <row r="213" spans="1:4" ht="18.75" x14ac:dyDescent="0.25">
      <c r="A213" s="13" t="s">
        <v>155</v>
      </c>
      <c r="B213" s="50">
        <v>200</v>
      </c>
      <c r="C213" s="15">
        <v>780</v>
      </c>
      <c r="D213" s="14">
        <f t="shared" si="8"/>
        <v>156000</v>
      </c>
    </row>
    <row r="214" spans="1:4" ht="18.75" x14ac:dyDescent="0.25">
      <c r="A214" s="13" t="s">
        <v>156</v>
      </c>
      <c r="B214" s="50">
        <v>150</v>
      </c>
      <c r="C214" s="15">
        <v>900</v>
      </c>
      <c r="D214" s="14">
        <f t="shared" si="8"/>
        <v>135000</v>
      </c>
    </row>
    <row r="215" spans="1:4" ht="18.75" x14ac:dyDescent="0.25">
      <c r="A215" s="13" t="s">
        <v>157</v>
      </c>
      <c r="B215" s="50">
        <v>100</v>
      </c>
      <c r="C215" s="15">
        <v>150</v>
      </c>
      <c r="D215" s="14">
        <f t="shared" si="8"/>
        <v>15000</v>
      </c>
    </row>
    <row r="216" spans="1:4" ht="18.75" x14ac:dyDescent="0.25">
      <c r="A216" s="13" t="s">
        <v>158</v>
      </c>
      <c r="B216" s="50">
        <v>35</v>
      </c>
      <c r="C216" s="15">
        <v>1500</v>
      </c>
      <c r="D216" s="14">
        <f t="shared" si="8"/>
        <v>52500</v>
      </c>
    </row>
    <row r="217" spans="1:4" ht="18.75" x14ac:dyDescent="0.25">
      <c r="A217" s="13" t="s">
        <v>159</v>
      </c>
      <c r="B217" s="50">
        <v>50</v>
      </c>
      <c r="C217" s="15">
        <v>350</v>
      </c>
      <c r="D217" s="14">
        <f t="shared" si="8"/>
        <v>17500</v>
      </c>
    </row>
    <row r="218" spans="1:4" ht="18.75" x14ac:dyDescent="0.25">
      <c r="A218" s="13" t="s">
        <v>542</v>
      </c>
      <c r="B218" s="50">
        <v>200</v>
      </c>
      <c r="C218" s="15">
        <v>1140</v>
      </c>
      <c r="D218" s="14">
        <f t="shared" si="8"/>
        <v>228000</v>
      </c>
    </row>
    <row r="219" spans="1:4" ht="37.5" x14ac:dyDescent="0.25">
      <c r="A219" s="13" t="s">
        <v>543</v>
      </c>
      <c r="B219" s="50">
        <v>30</v>
      </c>
      <c r="C219" s="15">
        <v>450</v>
      </c>
      <c r="D219" s="14">
        <f t="shared" si="8"/>
        <v>13500</v>
      </c>
    </row>
    <row r="220" spans="1:4" ht="18.75" x14ac:dyDescent="0.25">
      <c r="A220" s="13" t="s">
        <v>544</v>
      </c>
      <c r="B220" s="50">
        <v>30</v>
      </c>
      <c r="C220" s="15">
        <v>650</v>
      </c>
      <c r="D220" s="14">
        <f t="shared" si="8"/>
        <v>19500</v>
      </c>
    </row>
    <row r="221" spans="1:4" ht="18.75" x14ac:dyDescent="0.25">
      <c r="A221" s="13" t="s">
        <v>160</v>
      </c>
      <c r="B221" s="50">
        <v>30</v>
      </c>
      <c r="C221" s="15">
        <v>650</v>
      </c>
      <c r="D221" s="14">
        <f t="shared" si="8"/>
        <v>19500</v>
      </c>
    </row>
    <row r="222" spans="1:4" ht="18.75" x14ac:dyDescent="0.25">
      <c r="A222" s="13" t="s">
        <v>161</v>
      </c>
      <c r="B222" s="50">
        <v>60</v>
      </c>
      <c r="C222" s="15">
        <v>650</v>
      </c>
      <c r="D222" s="14">
        <f t="shared" si="8"/>
        <v>39000</v>
      </c>
    </row>
    <row r="223" spans="1:4" ht="18.75" x14ac:dyDescent="0.25">
      <c r="A223" s="13" t="s">
        <v>162</v>
      </c>
      <c r="B223" s="50">
        <v>100</v>
      </c>
      <c r="C223" s="15">
        <v>1600</v>
      </c>
      <c r="D223" s="14">
        <f t="shared" si="8"/>
        <v>160000</v>
      </c>
    </row>
    <row r="224" spans="1:4" ht="18.75" x14ac:dyDescent="0.25">
      <c r="A224" s="13" t="s">
        <v>163</v>
      </c>
      <c r="B224" s="50">
        <v>400</v>
      </c>
      <c r="C224" s="15">
        <v>200</v>
      </c>
      <c r="D224" s="14">
        <f t="shared" si="8"/>
        <v>80000</v>
      </c>
    </row>
    <row r="225" spans="1:4" ht="18.75" x14ac:dyDescent="0.25">
      <c r="A225" s="13" t="s">
        <v>164</v>
      </c>
      <c r="B225" s="50">
        <v>50</v>
      </c>
      <c r="C225" s="15">
        <v>225</v>
      </c>
      <c r="D225" s="14">
        <f t="shared" si="8"/>
        <v>11250</v>
      </c>
    </row>
    <row r="226" spans="1:4" ht="37.5" x14ac:dyDescent="0.25">
      <c r="A226" s="13" t="s">
        <v>165</v>
      </c>
      <c r="B226" s="50">
        <v>200</v>
      </c>
      <c r="C226" s="15">
        <v>450</v>
      </c>
      <c r="D226" s="14">
        <f t="shared" si="8"/>
        <v>90000</v>
      </c>
    </row>
    <row r="227" spans="1:4" ht="37.5" x14ac:dyDescent="0.25">
      <c r="A227" s="13" t="s">
        <v>166</v>
      </c>
      <c r="B227" s="50">
        <v>200</v>
      </c>
      <c r="C227" s="15">
        <v>600</v>
      </c>
      <c r="D227" s="14">
        <f t="shared" si="8"/>
        <v>120000</v>
      </c>
    </row>
    <row r="228" spans="1:4" ht="37.5" x14ac:dyDescent="0.25">
      <c r="A228" s="13" t="s">
        <v>167</v>
      </c>
      <c r="B228" s="50">
        <v>200</v>
      </c>
      <c r="C228" s="15">
        <v>1200</v>
      </c>
      <c r="D228" s="14">
        <f t="shared" si="8"/>
        <v>240000</v>
      </c>
    </row>
    <row r="229" spans="1:4" ht="18.75" x14ac:dyDescent="0.25">
      <c r="A229" s="13" t="s">
        <v>168</v>
      </c>
      <c r="B229" s="50">
        <v>100</v>
      </c>
      <c r="C229" s="15">
        <v>550</v>
      </c>
      <c r="D229" s="14">
        <f t="shared" si="8"/>
        <v>55000</v>
      </c>
    </row>
    <row r="230" spans="1:4" ht="18.75" x14ac:dyDescent="0.25">
      <c r="A230" s="13" t="s">
        <v>169</v>
      </c>
      <c r="B230" s="50">
        <v>80</v>
      </c>
      <c r="C230" s="15">
        <v>4500</v>
      </c>
      <c r="D230" s="14">
        <f t="shared" si="8"/>
        <v>360000</v>
      </c>
    </row>
    <row r="231" spans="1:4" ht="18.75" x14ac:dyDescent="0.25">
      <c r="A231" s="13" t="s">
        <v>170</v>
      </c>
      <c r="B231" s="50">
        <v>75</v>
      </c>
      <c r="C231" s="15">
        <v>200</v>
      </c>
      <c r="D231" s="14">
        <f t="shared" si="8"/>
        <v>15000</v>
      </c>
    </row>
    <row r="232" spans="1:4" ht="37.5" x14ac:dyDescent="0.25">
      <c r="A232" s="13" t="s">
        <v>171</v>
      </c>
      <c r="B232" s="50">
        <v>50</v>
      </c>
      <c r="C232" s="15">
        <v>130</v>
      </c>
      <c r="D232" s="14">
        <f t="shared" si="8"/>
        <v>6500</v>
      </c>
    </row>
    <row r="233" spans="1:4" ht="18.75" x14ac:dyDescent="0.25">
      <c r="A233" s="13" t="s">
        <v>172</v>
      </c>
      <c r="B233" s="50">
        <v>50</v>
      </c>
      <c r="C233" s="15">
        <v>4200</v>
      </c>
      <c r="D233" s="14">
        <f t="shared" si="8"/>
        <v>210000</v>
      </c>
    </row>
    <row r="234" spans="1:4" ht="18.75" x14ac:dyDescent="0.25">
      <c r="A234" s="13" t="s">
        <v>173</v>
      </c>
      <c r="B234" s="50">
        <v>50</v>
      </c>
      <c r="C234" s="15">
        <v>1800</v>
      </c>
      <c r="D234" s="14">
        <f t="shared" si="8"/>
        <v>90000</v>
      </c>
    </row>
    <row r="235" spans="1:4" ht="18.75" x14ac:dyDescent="0.25">
      <c r="A235" s="13" t="s">
        <v>174</v>
      </c>
      <c r="B235" s="50">
        <v>32</v>
      </c>
      <c r="C235" s="15">
        <v>750</v>
      </c>
      <c r="D235" s="14">
        <f t="shared" si="8"/>
        <v>24000</v>
      </c>
    </row>
    <row r="236" spans="1:4" ht="18.75" x14ac:dyDescent="0.25">
      <c r="A236" s="13" t="s">
        <v>175</v>
      </c>
      <c r="B236" s="50">
        <v>50</v>
      </c>
      <c r="C236" s="15">
        <v>1350</v>
      </c>
      <c r="D236" s="14">
        <f t="shared" si="8"/>
        <v>67500</v>
      </c>
    </row>
    <row r="237" spans="1:4" ht="37.5" x14ac:dyDescent="0.25">
      <c r="A237" s="13" t="s">
        <v>176</v>
      </c>
      <c r="B237" s="50">
        <v>40</v>
      </c>
      <c r="C237" s="15">
        <v>978</v>
      </c>
      <c r="D237" s="14">
        <f t="shared" si="8"/>
        <v>39120</v>
      </c>
    </row>
    <row r="238" spans="1:4" ht="18.75" x14ac:dyDescent="0.25">
      <c r="A238" s="13" t="s">
        <v>177</v>
      </c>
      <c r="B238" s="50">
        <v>25</v>
      </c>
      <c r="C238" s="15">
        <v>1188</v>
      </c>
      <c r="D238" s="14">
        <f t="shared" si="8"/>
        <v>29700</v>
      </c>
    </row>
    <row r="239" spans="1:4" ht="18.75" x14ac:dyDescent="0.25">
      <c r="A239" s="13" t="s">
        <v>178</v>
      </c>
      <c r="B239" s="50">
        <v>100</v>
      </c>
      <c r="C239" s="15">
        <v>265</v>
      </c>
      <c r="D239" s="14">
        <f t="shared" si="8"/>
        <v>26500</v>
      </c>
    </row>
    <row r="240" spans="1:4" ht="18.75" x14ac:dyDescent="0.25">
      <c r="A240" s="13" t="s">
        <v>179</v>
      </c>
      <c r="B240" s="50">
        <v>80</v>
      </c>
      <c r="C240" s="15">
        <v>2400</v>
      </c>
      <c r="D240" s="14">
        <f t="shared" si="8"/>
        <v>192000</v>
      </c>
    </row>
    <row r="241" spans="1:4" ht="18.75" x14ac:dyDescent="0.25">
      <c r="A241" s="13" t="s">
        <v>180</v>
      </c>
      <c r="B241" s="50">
        <v>400</v>
      </c>
      <c r="C241" s="15">
        <v>245</v>
      </c>
      <c r="D241" s="14">
        <f t="shared" si="8"/>
        <v>98000</v>
      </c>
    </row>
    <row r="242" spans="1:4" ht="18.75" x14ac:dyDescent="0.25">
      <c r="A242" s="13" t="s">
        <v>181</v>
      </c>
      <c r="B242" s="50">
        <v>50</v>
      </c>
      <c r="C242" s="15">
        <v>245</v>
      </c>
      <c r="D242" s="14">
        <f t="shared" si="8"/>
        <v>12250</v>
      </c>
    </row>
    <row r="243" spans="1:4" ht="18.75" x14ac:dyDescent="0.25">
      <c r="A243" s="13" t="s">
        <v>182</v>
      </c>
      <c r="B243" s="50">
        <v>200</v>
      </c>
      <c r="C243" s="15">
        <v>900</v>
      </c>
      <c r="D243" s="14">
        <f t="shared" si="8"/>
        <v>180000</v>
      </c>
    </row>
    <row r="244" spans="1:4" ht="18.75" x14ac:dyDescent="0.25">
      <c r="A244" s="13" t="s">
        <v>545</v>
      </c>
      <c r="B244" s="50">
        <v>400</v>
      </c>
      <c r="C244" s="15">
        <v>340</v>
      </c>
      <c r="D244" s="14">
        <f t="shared" si="8"/>
        <v>136000</v>
      </c>
    </row>
    <row r="245" spans="1:4" ht="18.75" x14ac:dyDescent="0.25">
      <c r="A245" s="13" t="s">
        <v>183</v>
      </c>
      <c r="B245" s="50">
        <v>100</v>
      </c>
      <c r="C245" s="15">
        <v>1670</v>
      </c>
      <c r="D245" s="14">
        <f t="shared" si="8"/>
        <v>167000</v>
      </c>
    </row>
    <row r="246" spans="1:4" ht="18.75" x14ac:dyDescent="0.25">
      <c r="A246" s="13" t="s">
        <v>184</v>
      </c>
      <c r="B246" s="50">
        <v>100</v>
      </c>
      <c r="C246" s="15">
        <v>1890</v>
      </c>
      <c r="D246" s="14">
        <f t="shared" si="8"/>
        <v>189000</v>
      </c>
    </row>
    <row r="247" spans="1:4" ht="18.75" x14ac:dyDescent="0.25">
      <c r="A247" s="81" t="s">
        <v>185</v>
      </c>
      <c r="B247" s="81"/>
      <c r="C247" s="81"/>
      <c r="D247" s="46">
        <f>SUM(D248:D327)</f>
        <v>5532680</v>
      </c>
    </row>
    <row r="248" spans="1:4" ht="18.75" x14ac:dyDescent="0.25">
      <c r="A248" s="13" t="s">
        <v>186</v>
      </c>
      <c r="B248" s="50">
        <v>200</v>
      </c>
      <c r="C248" s="15">
        <v>50</v>
      </c>
      <c r="D248" s="14">
        <f t="shared" ref="D248:D313" si="9">B248*C248</f>
        <v>10000</v>
      </c>
    </row>
    <row r="249" spans="1:4" ht="18.75" x14ac:dyDescent="0.25">
      <c r="A249" s="13" t="s">
        <v>187</v>
      </c>
      <c r="B249" s="50">
        <v>600</v>
      </c>
      <c r="C249" s="15">
        <v>390</v>
      </c>
      <c r="D249" s="14">
        <f t="shared" si="9"/>
        <v>234000</v>
      </c>
    </row>
    <row r="250" spans="1:4" ht="18.75" x14ac:dyDescent="0.25">
      <c r="A250" s="13" t="s">
        <v>188</v>
      </c>
      <c r="B250" s="50">
        <v>100</v>
      </c>
      <c r="C250" s="15">
        <v>135</v>
      </c>
      <c r="D250" s="14">
        <f t="shared" si="9"/>
        <v>13500</v>
      </c>
    </row>
    <row r="251" spans="1:4" ht="18.75" x14ac:dyDescent="0.25">
      <c r="A251" s="13" t="s">
        <v>189</v>
      </c>
      <c r="B251" s="50">
        <v>50</v>
      </c>
      <c r="C251" s="15">
        <v>135</v>
      </c>
      <c r="D251" s="14">
        <f t="shared" si="9"/>
        <v>6750</v>
      </c>
    </row>
    <row r="252" spans="1:4" ht="18.75" x14ac:dyDescent="0.25">
      <c r="A252" s="13" t="s">
        <v>190</v>
      </c>
      <c r="B252" s="50">
        <v>70</v>
      </c>
      <c r="C252" s="15">
        <v>135</v>
      </c>
      <c r="D252" s="14">
        <f t="shared" si="9"/>
        <v>9450</v>
      </c>
    </row>
    <row r="253" spans="1:4" ht="18.75" x14ac:dyDescent="0.25">
      <c r="A253" s="13" t="s">
        <v>191</v>
      </c>
      <c r="B253" s="50">
        <v>45</v>
      </c>
      <c r="C253" s="15">
        <v>620</v>
      </c>
      <c r="D253" s="14">
        <f t="shared" si="9"/>
        <v>27900</v>
      </c>
    </row>
    <row r="254" spans="1:4" ht="18.75" x14ac:dyDescent="0.25">
      <c r="A254" s="13" t="s">
        <v>192</v>
      </c>
      <c r="B254" s="50">
        <v>17</v>
      </c>
      <c r="C254" s="15">
        <v>875</v>
      </c>
      <c r="D254" s="14">
        <f t="shared" si="9"/>
        <v>14875</v>
      </c>
    </row>
    <row r="255" spans="1:4" ht="18.75" x14ac:dyDescent="0.25">
      <c r="A255" s="13" t="s">
        <v>193</v>
      </c>
      <c r="B255" s="50">
        <v>10</v>
      </c>
      <c r="C255" s="15">
        <v>230</v>
      </c>
      <c r="D255" s="14">
        <f t="shared" si="9"/>
        <v>2300</v>
      </c>
    </row>
    <row r="256" spans="1:4" ht="18.75" x14ac:dyDescent="0.25">
      <c r="A256" s="13" t="s">
        <v>194</v>
      </c>
      <c r="B256" s="50">
        <v>80</v>
      </c>
      <c r="C256" s="15">
        <v>155</v>
      </c>
      <c r="D256" s="14">
        <f t="shared" si="9"/>
        <v>12400</v>
      </c>
    </row>
    <row r="257" spans="1:4" ht="18.75" x14ac:dyDescent="0.25">
      <c r="A257" s="13" t="s">
        <v>195</v>
      </c>
      <c r="B257" s="50">
        <v>40</v>
      </c>
      <c r="C257" s="15">
        <v>375</v>
      </c>
      <c r="D257" s="14">
        <f t="shared" si="9"/>
        <v>15000</v>
      </c>
    </row>
    <row r="258" spans="1:4" ht="18.75" x14ac:dyDescent="0.25">
      <c r="A258" s="13" t="s">
        <v>196</v>
      </c>
      <c r="B258" s="50">
        <v>60</v>
      </c>
      <c r="C258" s="15">
        <v>860</v>
      </c>
      <c r="D258" s="14">
        <f t="shared" si="9"/>
        <v>51600</v>
      </c>
    </row>
    <row r="259" spans="1:4" ht="18.75" x14ac:dyDescent="0.25">
      <c r="A259" s="13" t="s">
        <v>197</v>
      </c>
      <c r="B259" s="50">
        <v>35</v>
      </c>
      <c r="C259" s="15">
        <v>30</v>
      </c>
      <c r="D259" s="14">
        <f t="shared" si="9"/>
        <v>1050</v>
      </c>
    </row>
    <row r="260" spans="1:4" ht="18.75" x14ac:dyDescent="0.25">
      <c r="A260" s="13" t="s">
        <v>198</v>
      </c>
      <c r="B260" s="50">
        <v>35</v>
      </c>
      <c r="C260" s="15">
        <v>80</v>
      </c>
      <c r="D260" s="14">
        <f t="shared" si="9"/>
        <v>2800</v>
      </c>
    </row>
    <row r="261" spans="1:4" ht="18.75" x14ac:dyDescent="0.25">
      <c r="A261" s="13" t="s">
        <v>199</v>
      </c>
      <c r="B261" s="50">
        <v>35</v>
      </c>
      <c r="C261" s="15">
        <v>900</v>
      </c>
      <c r="D261" s="14">
        <f t="shared" si="9"/>
        <v>31500</v>
      </c>
    </row>
    <row r="262" spans="1:4" ht="18.75" x14ac:dyDescent="0.25">
      <c r="A262" s="13" t="s">
        <v>200</v>
      </c>
      <c r="B262" s="50">
        <v>35</v>
      </c>
      <c r="C262" s="15">
        <v>750</v>
      </c>
      <c r="D262" s="14">
        <f t="shared" si="9"/>
        <v>26250</v>
      </c>
    </row>
    <row r="263" spans="1:4" ht="18.75" x14ac:dyDescent="0.25">
      <c r="A263" s="13" t="s">
        <v>201</v>
      </c>
      <c r="B263" s="50">
        <v>35</v>
      </c>
      <c r="C263" s="15">
        <v>525</v>
      </c>
      <c r="D263" s="14">
        <f t="shared" si="9"/>
        <v>18375</v>
      </c>
    </row>
    <row r="264" spans="1:4" ht="18.75" x14ac:dyDescent="0.25">
      <c r="A264" s="13" t="s">
        <v>202</v>
      </c>
      <c r="B264" s="50">
        <v>200</v>
      </c>
      <c r="C264" s="15">
        <v>330</v>
      </c>
      <c r="D264" s="14">
        <f t="shared" si="9"/>
        <v>66000</v>
      </c>
    </row>
    <row r="265" spans="1:4" ht="18.75" x14ac:dyDescent="0.25">
      <c r="A265" s="13" t="s">
        <v>203</v>
      </c>
      <c r="B265" s="50">
        <v>80</v>
      </c>
      <c r="C265" s="15">
        <v>370</v>
      </c>
      <c r="D265" s="14">
        <f t="shared" si="9"/>
        <v>29600</v>
      </c>
    </row>
    <row r="266" spans="1:4" ht="37.5" x14ac:dyDescent="0.25">
      <c r="A266" s="13" t="s">
        <v>400</v>
      </c>
      <c r="B266" s="50">
        <v>2</v>
      </c>
      <c r="C266" s="15">
        <v>365</v>
      </c>
      <c r="D266" s="14">
        <f t="shared" si="9"/>
        <v>730</v>
      </c>
    </row>
    <row r="267" spans="1:4" ht="18.75" x14ac:dyDescent="0.25">
      <c r="A267" s="13" t="s">
        <v>204</v>
      </c>
      <c r="B267" s="50">
        <v>40</v>
      </c>
      <c r="C267" s="15">
        <v>125</v>
      </c>
      <c r="D267" s="14">
        <f t="shared" si="9"/>
        <v>5000</v>
      </c>
    </row>
    <row r="268" spans="1:4" ht="18.75" x14ac:dyDescent="0.25">
      <c r="A268" s="13" t="s">
        <v>205</v>
      </c>
      <c r="B268" s="50">
        <v>40</v>
      </c>
      <c r="C268" s="15">
        <v>55</v>
      </c>
      <c r="D268" s="14">
        <f t="shared" si="9"/>
        <v>2200</v>
      </c>
    </row>
    <row r="269" spans="1:4" ht="18.75" x14ac:dyDescent="0.25">
      <c r="A269" s="13" t="s">
        <v>206</v>
      </c>
      <c r="B269" s="50">
        <v>40</v>
      </c>
      <c r="C269" s="15">
        <v>165</v>
      </c>
      <c r="D269" s="14">
        <f t="shared" si="9"/>
        <v>6600</v>
      </c>
    </row>
    <row r="270" spans="1:4" ht="18.75" x14ac:dyDescent="0.25">
      <c r="A270" s="13" t="s">
        <v>207</v>
      </c>
      <c r="B270" s="50">
        <v>40</v>
      </c>
      <c r="C270" s="15">
        <v>75</v>
      </c>
      <c r="D270" s="14">
        <f t="shared" si="9"/>
        <v>3000</v>
      </c>
    </row>
    <row r="271" spans="1:4" ht="18.75" x14ac:dyDescent="0.25">
      <c r="A271" s="13" t="s">
        <v>208</v>
      </c>
      <c r="B271" s="50">
        <v>40</v>
      </c>
      <c r="C271" s="15">
        <v>245</v>
      </c>
      <c r="D271" s="14">
        <f t="shared" si="9"/>
        <v>9800</v>
      </c>
    </row>
    <row r="272" spans="1:4" ht="18.75" x14ac:dyDescent="0.25">
      <c r="A272" s="13" t="s">
        <v>546</v>
      </c>
      <c r="B272" s="50">
        <v>20</v>
      </c>
      <c r="C272" s="15">
        <v>1350</v>
      </c>
      <c r="D272" s="14">
        <f t="shared" si="9"/>
        <v>27000</v>
      </c>
    </row>
    <row r="273" spans="1:4" ht="18.75" x14ac:dyDescent="0.25">
      <c r="A273" s="13" t="s">
        <v>209</v>
      </c>
      <c r="B273" s="50">
        <v>100</v>
      </c>
      <c r="C273" s="15">
        <v>275</v>
      </c>
      <c r="D273" s="14">
        <f t="shared" si="9"/>
        <v>27500</v>
      </c>
    </row>
    <row r="274" spans="1:4" ht="18.75" x14ac:dyDescent="0.25">
      <c r="A274" s="13" t="s">
        <v>210</v>
      </c>
      <c r="B274" s="50">
        <v>45</v>
      </c>
      <c r="C274" s="15">
        <v>155</v>
      </c>
      <c r="D274" s="14">
        <f t="shared" si="9"/>
        <v>6975</v>
      </c>
    </row>
    <row r="275" spans="1:4" ht="37.5" x14ac:dyDescent="0.25">
      <c r="A275" s="13" t="s">
        <v>211</v>
      </c>
      <c r="B275" s="50">
        <v>75</v>
      </c>
      <c r="C275" s="15">
        <v>540</v>
      </c>
      <c r="D275" s="14">
        <f t="shared" si="9"/>
        <v>40500</v>
      </c>
    </row>
    <row r="276" spans="1:4" ht="37.5" x14ac:dyDescent="0.25">
      <c r="A276" s="13" t="s">
        <v>212</v>
      </c>
      <c r="B276" s="50">
        <v>75</v>
      </c>
      <c r="C276" s="15">
        <v>850</v>
      </c>
      <c r="D276" s="14">
        <f t="shared" si="9"/>
        <v>63750</v>
      </c>
    </row>
    <row r="277" spans="1:4" ht="18.75" x14ac:dyDescent="0.25">
      <c r="A277" s="13" t="s">
        <v>213</v>
      </c>
      <c r="B277" s="50">
        <v>200</v>
      </c>
      <c r="C277" s="15">
        <v>280</v>
      </c>
      <c r="D277" s="14">
        <f t="shared" si="9"/>
        <v>56000</v>
      </c>
    </row>
    <row r="278" spans="1:4" ht="37.5" x14ac:dyDescent="0.25">
      <c r="A278" s="13" t="s">
        <v>214</v>
      </c>
      <c r="B278" s="50">
        <v>35</v>
      </c>
      <c r="C278" s="15">
        <v>500</v>
      </c>
      <c r="D278" s="14">
        <f t="shared" si="9"/>
        <v>17500</v>
      </c>
    </row>
    <row r="279" spans="1:4" ht="37.5" x14ac:dyDescent="0.25">
      <c r="A279" s="13" t="s">
        <v>215</v>
      </c>
      <c r="B279" s="50">
        <v>35</v>
      </c>
      <c r="C279" s="15">
        <v>610</v>
      </c>
      <c r="D279" s="14">
        <f t="shared" si="9"/>
        <v>21350</v>
      </c>
    </row>
    <row r="280" spans="1:4" ht="18.75" x14ac:dyDescent="0.25">
      <c r="A280" s="13" t="s">
        <v>216</v>
      </c>
      <c r="B280" s="50">
        <v>20</v>
      </c>
      <c r="C280" s="15">
        <v>1200</v>
      </c>
      <c r="D280" s="14">
        <f t="shared" si="9"/>
        <v>24000</v>
      </c>
    </row>
    <row r="281" spans="1:4" ht="18.75" x14ac:dyDescent="0.25">
      <c r="A281" s="13" t="s">
        <v>217</v>
      </c>
      <c r="B281" s="50">
        <v>20</v>
      </c>
      <c r="C281" s="15">
        <v>595</v>
      </c>
      <c r="D281" s="14">
        <f t="shared" si="9"/>
        <v>11900</v>
      </c>
    </row>
    <row r="282" spans="1:4" ht="37.5" x14ac:dyDescent="0.25">
      <c r="A282" s="13" t="s">
        <v>218</v>
      </c>
      <c r="B282" s="50">
        <v>30</v>
      </c>
      <c r="C282" s="15">
        <v>410</v>
      </c>
      <c r="D282" s="14">
        <f t="shared" si="9"/>
        <v>12300</v>
      </c>
    </row>
    <row r="283" spans="1:4" ht="37.5" x14ac:dyDescent="0.25">
      <c r="A283" s="13" t="s">
        <v>219</v>
      </c>
      <c r="B283" s="50">
        <v>30</v>
      </c>
      <c r="C283" s="15">
        <v>435</v>
      </c>
      <c r="D283" s="14">
        <f t="shared" si="9"/>
        <v>13050</v>
      </c>
    </row>
    <row r="284" spans="1:4" ht="37.5" x14ac:dyDescent="0.25">
      <c r="A284" s="13" t="s">
        <v>220</v>
      </c>
      <c r="B284" s="50">
        <v>35</v>
      </c>
      <c r="C284" s="15">
        <v>500</v>
      </c>
      <c r="D284" s="14">
        <f t="shared" si="9"/>
        <v>17500</v>
      </c>
    </row>
    <row r="285" spans="1:4" ht="18.75" x14ac:dyDescent="0.25">
      <c r="A285" s="13" t="s">
        <v>221</v>
      </c>
      <c r="B285" s="50">
        <v>250</v>
      </c>
      <c r="C285" s="15">
        <v>2800</v>
      </c>
      <c r="D285" s="14">
        <f t="shared" si="9"/>
        <v>700000</v>
      </c>
    </row>
    <row r="286" spans="1:4" ht="18.75" x14ac:dyDescent="0.25">
      <c r="A286" s="13" t="s">
        <v>222</v>
      </c>
      <c r="B286" s="50">
        <v>80</v>
      </c>
      <c r="C286" s="15">
        <v>3200</v>
      </c>
      <c r="D286" s="14">
        <f t="shared" si="9"/>
        <v>256000</v>
      </c>
    </row>
    <row r="287" spans="1:4" ht="37.5" x14ac:dyDescent="0.25">
      <c r="A287" s="13" t="s">
        <v>223</v>
      </c>
      <c r="B287" s="50">
        <v>40</v>
      </c>
      <c r="C287" s="15">
        <v>5500</v>
      </c>
      <c r="D287" s="14">
        <f t="shared" si="9"/>
        <v>220000</v>
      </c>
    </row>
    <row r="288" spans="1:4" ht="37.5" x14ac:dyDescent="0.25">
      <c r="A288" s="13" t="s">
        <v>224</v>
      </c>
      <c r="B288" s="50">
        <v>20</v>
      </c>
      <c r="C288" s="15">
        <v>5500</v>
      </c>
      <c r="D288" s="14">
        <f t="shared" si="9"/>
        <v>110000</v>
      </c>
    </row>
    <row r="289" spans="1:4" ht="18.75" x14ac:dyDescent="0.25">
      <c r="A289" s="13" t="s">
        <v>398</v>
      </c>
      <c r="B289" s="50">
        <v>1</v>
      </c>
      <c r="C289" s="15">
        <v>3750</v>
      </c>
      <c r="D289" s="14">
        <f t="shared" si="9"/>
        <v>3750</v>
      </c>
    </row>
    <row r="290" spans="1:4" ht="18.75" x14ac:dyDescent="0.25">
      <c r="A290" s="13" t="s">
        <v>399</v>
      </c>
      <c r="B290" s="50">
        <v>1</v>
      </c>
      <c r="C290" s="15">
        <v>4600</v>
      </c>
      <c r="D290" s="14">
        <f t="shared" si="9"/>
        <v>4600</v>
      </c>
    </row>
    <row r="291" spans="1:4" ht="18.75" x14ac:dyDescent="0.25">
      <c r="A291" s="13" t="s">
        <v>225</v>
      </c>
      <c r="B291" s="50">
        <v>20</v>
      </c>
      <c r="C291" s="15">
        <v>65</v>
      </c>
      <c r="D291" s="14">
        <f t="shared" si="9"/>
        <v>1300</v>
      </c>
    </row>
    <row r="292" spans="1:4" ht="18.75" x14ac:dyDescent="0.25">
      <c r="A292" s="13" t="s">
        <v>226</v>
      </c>
      <c r="B292" s="50">
        <v>17</v>
      </c>
      <c r="C292" s="15">
        <v>375</v>
      </c>
      <c r="D292" s="14">
        <f t="shared" si="9"/>
        <v>6375</v>
      </c>
    </row>
    <row r="293" spans="1:4" ht="18.75" x14ac:dyDescent="0.25">
      <c r="A293" s="13" t="s">
        <v>227</v>
      </c>
      <c r="B293" s="50">
        <v>50</v>
      </c>
      <c r="C293" s="15">
        <v>790</v>
      </c>
      <c r="D293" s="14">
        <f t="shared" si="9"/>
        <v>39500</v>
      </c>
    </row>
    <row r="294" spans="1:4" ht="18.75" x14ac:dyDescent="0.25">
      <c r="A294" s="13" t="s">
        <v>228</v>
      </c>
      <c r="B294" s="50">
        <v>80</v>
      </c>
      <c r="C294" s="15">
        <v>850</v>
      </c>
      <c r="D294" s="14">
        <f t="shared" si="9"/>
        <v>68000</v>
      </c>
    </row>
    <row r="295" spans="1:4" ht="18.75" x14ac:dyDescent="0.25">
      <c r="A295" s="13" t="s">
        <v>229</v>
      </c>
      <c r="B295" s="50">
        <v>400</v>
      </c>
      <c r="C295" s="15">
        <v>1175</v>
      </c>
      <c r="D295" s="14">
        <f t="shared" si="9"/>
        <v>470000</v>
      </c>
    </row>
    <row r="296" spans="1:4" ht="18.75" x14ac:dyDescent="0.25">
      <c r="A296" s="13" t="s">
        <v>230</v>
      </c>
      <c r="B296" s="50">
        <v>200</v>
      </c>
      <c r="C296" s="15">
        <v>1750</v>
      </c>
      <c r="D296" s="14">
        <f t="shared" si="9"/>
        <v>350000</v>
      </c>
    </row>
    <row r="297" spans="1:4" ht="18.75" x14ac:dyDescent="0.25">
      <c r="A297" s="13" t="s">
        <v>231</v>
      </c>
      <c r="B297" s="50">
        <v>200</v>
      </c>
      <c r="C297" s="15">
        <v>1750</v>
      </c>
      <c r="D297" s="14">
        <f t="shared" si="9"/>
        <v>350000</v>
      </c>
    </row>
    <row r="298" spans="1:4" ht="18.75" x14ac:dyDescent="0.25">
      <c r="A298" s="13" t="s">
        <v>232</v>
      </c>
      <c r="B298" s="50">
        <v>60</v>
      </c>
      <c r="C298" s="15">
        <v>120</v>
      </c>
      <c r="D298" s="14">
        <f t="shared" si="9"/>
        <v>7200</v>
      </c>
    </row>
    <row r="299" spans="1:4" ht="18.75" x14ac:dyDescent="0.25">
      <c r="A299" s="13" t="s">
        <v>233</v>
      </c>
      <c r="B299" s="50">
        <v>100</v>
      </c>
      <c r="C299" s="15">
        <v>117</v>
      </c>
      <c r="D299" s="14">
        <f t="shared" si="9"/>
        <v>11700</v>
      </c>
    </row>
    <row r="300" spans="1:4" ht="18.75" x14ac:dyDescent="0.25">
      <c r="A300" s="13" t="s">
        <v>234</v>
      </c>
      <c r="B300" s="50">
        <v>50</v>
      </c>
      <c r="C300" s="15">
        <v>295</v>
      </c>
      <c r="D300" s="14">
        <f t="shared" si="9"/>
        <v>14750</v>
      </c>
    </row>
    <row r="301" spans="1:4" ht="18.75" x14ac:dyDescent="0.25">
      <c r="A301" s="13" t="s">
        <v>235</v>
      </c>
      <c r="B301" s="50">
        <v>50</v>
      </c>
      <c r="C301" s="15">
        <v>245</v>
      </c>
      <c r="D301" s="14">
        <f t="shared" si="9"/>
        <v>12250</v>
      </c>
    </row>
    <row r="302" spans="1:4" ht="18.75" x14ac:dyDescent="0.25">
      <c r="A302" s="13" t="s">
        <v>236</v>
      </c>
      <c r="B302" s="50">
        <v>100</v>
      </c>
      <c r="C302" s="15">
        <v>115</v>
      </c>
      <c r="D302" s="14">
        <f t="shared" si="9"/>
        <v>11500</v>
      </c>
    </row>
    <row r="303" spans="1:4" ht="18.75" x14ac:dyDescent="0.25">
      <c r="A303" s="13" t="s">
        <v>237</v>
      </c>
      <c r="B303" s="50">
        <v>10</v>
      </c>
      <c r="C303" s="15">
        <v>255</v>
      </c>
      <c r="D303" s="14">
        <f t="shared" si="9"/>
        <v>2550</v>
      </c>
    </row>
    <row r="304" spans="1:4" ht="37.5" x14ac:dyDescent="0.25">
      <c r="A304" s="13" t="s">
        <v>238</v>
      </c>
      <c r="B304" s="50">
        <v>80</v>
      </c>
      <c r="C304" s="15">
        <v>890</v>
      </c>
      <c r="D304" s="14">
        <f t="shared" si="9"/>
        <v>71200</v>
      </c>
    </row>
    <row r="305" spans="1:4" ht="37.5" x14ac:dyDescent="0.25">
      <c r="A305" s="13" t="s">
        <v>239</v>
      </c>
      <c r="B305" s="50">
        <v>80</v>
      </c>
      <c r="C305" s="15">
        <v>890</v>
      </c>
      <c r="D305" s="14">
        <f t="shared" si="9"/>
        <v>71200</v>
      </c>
    </row>
    <row r="306" spans="1:4" ht="37.5" x14ac:dyDescent="0.25">
      <c r="A306" s="13" t="s">
        <v>240</v>
      </c>
      <c r="B306" s="50">
        <v>80</v>
      </c>
      <c r="C306" s="15">
        <v>890</v>
      </c>
      <c r="D306" s="14">
        <f t="shared" si="9"/>
        <v>71200</v>
      </c>
    </row>
    <row r="307" spans="1:4" ht="37.5" x14ac:dyDescent="0.25">
      <c r="A307" s="13" t="s">
        <v>241</v>
      </c>
      <c r="B307" s="50">
        <v>100</v>
      </c>
      <c r="C307" s="15">
        <v>890</v>
      </c>
      <c r="D307" s="14">
        <f t="shared" si="9"/>
        <v>89000</v>
      </c>
    </row>
    <row r="308" spans="1:4" ht="37.5" x14ac:dyDescent="0.25">
      <c r="A308" s="13" t="s">
        <v>242</v>
      </c>
      <c r="B308" s="50">
        <v>100</v>
      </c>
      <c r="C308" s="15">
        <v>900</v>
      </c>
      <c r="D308" s="14">
        <f t="shared" si="9"/>
        <v>90000</v>
      </c>
    </row>
    <row r="309" spans="1:4" ht="37.5" x14ac:dyDescent="0.25">
      <c r="A309" s="13" t="s">
        <v>243</v>
      </c>
      <c r="B309" s="50">
        <v>80</v>
      </c>
      <c r="C309" s="15">
        <v>900</v>
      </c>
      <c r="D309" s="14">
        <f t="shared" si="9"/>
        <v>72000</v>
      </c>
    </row>
    <row r="310" spans="1:4" ht="37.5" x14ac:dyDescent="0.25">
      <c r="A310" s="13" t="s">
        <v>244</v>
      </c>
      <c r="B310" s="50">
        <v>80</v>
      </c>
      <c r="C310" s="15">
        <v>900</v>
      </c>
      <c r="D310" s="14">
        <f t="shared" si="9"/>
        <v>72000</v>
      </c>
    </row>
    <row r="311" spans="1:4" ht="37.5" x14ac:dyDescent="0.25">
      <c r="A311" s="13" t="s">
        <v>245</v>
      </c>
      <c r="B311" s="50">
        <v>80</v>
      </c>
      <c r="C311" s="15">
        <v>900</v>
      </c>
      <c r="D311" s="14">
        <f t="shared" si="9"/>
        <v>72000</v>
      </c>
    </row>
    <row r="312" spans="1:4" ht="37.5" x14ac:dyDescent="0.25">
      <c r="A312" s="13" t="s">
        <v>497</v>
      </c>
      <c r="B312" s="50">
        <v>15</v>
      </c>
      <c r="C312" s="15">
        <v>8200</v>
      </c>
      <c r="D312" s="14">
        <f t="shared" si="9"/>
        <v>123000</v>
      </c>
    </row>
    <row r="313" spans="1:4" ht="37.5" x14ac:dyDescent="0.25">
      <c r="A313" s="13" t="s">
        <v>498</v>
      </c>
      <c r="B313" s="50">
        <v>10</v>
      </c>
      <c r="C313" s="15">
        <v>8800</v>
      </c>
      <c r="D313" s="14">
        <f t="shared" si="9"/>
        <v>88000</v>
      </c>
    </row>
    <row r="314" spans="1:4" ht="37.5" x14ac:dyDescent="0.25">
      <c r="A314" s="13" t="s">
        <v>499</v>
      </c>
      <c r="B314" s="50">
        <v>8</v>
      </c>
      <c r="C314" s="15">
        <v>8800</v>
      </c>
      <c r="D314" s="14">
        <f t="shared" ref="D314:D315" si="10">B314*C314</f>
        <v>70400</v>
      </c>
    </row>
    <row r="315" spans="1:4" ht="37.5" x14ac:dyDescent="0.25">
      <c r="A315" s="13" t="s">
        <v>500</v>
      </c>
      <c r="B315" s="50">
        <v>8</v>
      </c>
      <c r="C315" s="15">
        <v>8800</v>
      </c>
      <c r="D315" s="14">
        <f t="shared" si="10"/>
        <v>70400</v>
      </c>
    </row>
    <row r="316" spans="1:4" ht="18.75" x14ac:dyDescent="0.25">
      <c r="A316" s="13" t="s">
        <v>246</v>
      </c>
      <c r="B316" s="50">
        <v>100</v>
      </c>
      <c r="C316" s="15">
        <v>900</v>
      </c>
      <c r="D316" s="14">
        <f t="shared" ref="D316:D327" si="11">B316*C316</f>
        <v>90000</v>
      </c>
    </row>
    <row r="317" spans="1:4" ht="18.75" x14ac:dyDescent="0.25">
      <c r="A317" s="13" t="s">
        <v>247</v>
      </c>
      <c r="B317" s="50">
        <v>80</v>
      </c>
      <c r="C317" s="15">
        <v>900</v>
      </c>
      <c r="D317" s="14">
        <f t="shared" si="11"/>
        <v>72000</v>
      </c>
    </row>
    <row r="318" spans="1:4" ht="18.75" x14ac:dyDescent="0.25">
      <c r="A318" s="13" t="s">
        <v>248</v>
      </c>
      <c r="B318" s="50">
        <v>80</v>
      </c>
      <c r="C318" s="15">
        <v>900</v>
      </c>
      <c r="D318" s="14">
        <f t="shared" si="11"/>
        <v>72000</v>
      </c>
    </row>
    <row r="319" spans="1:4" ht="18.75" x14ac:dyDescent="0.25">
      <c r="A319" s="13" t="s">
        <v>249</v>
      </c>
      <c r="B319" s="50">
        <v>80</v>
      </c>
      <c r="C319" s="15">
        <v>900</v>
      </c>
      <c r="D319" s="14">
        <f t="shared" si="11"/>
        <v>72000</v>
      </c>
    </row>
    <row r="320" spans="1:4" ht="37.5" x14ac:dyDescent="0.25">
      <c r="A320" s="13" t="s">
        <v>250</v>
      </c>
      <c r="B320" s="50">
        <v>100</v>
      </c>
      <c r="C320" s="15">
        <v>1010</v>
      </c>
      <c r="D320" s="14">
        <f t="shared" si="11"/>
        <v>101000</v>
      </c>
    </row>
    <row r="321" spans="1:4" ht="37.5" x14ac:dyDescent="0.25">
      <c r="A321" s="13" t="s">
        <v>251</v>
      </c>
      <c r="B321" s="50">
        <v>80</v>
      </c>
      <c r="C321" s="15">
        <v>1010</v>
      </c>
      <c r="D321" s="14">
        <f t="shared" si="11"/>
        <v>80800</v>
      </c>
    </row>
    <row r="322" spans="1:4" ht="37.5" x14ac:dyDescent="0.25">
      <c r="A322" s="13" t="s">
        <v>252</v>
      </c>
      <c r="B322" s="50">
        <v>80</v>
      </c>
      <c r="C322" s="15">
        <v>1010</v>
      </c>
      <c r="D322" s="14">
        <f t="shared" si="11"/>
        <v>80800</v>
      </c>
    </row>
    <row r="323" spans="1:4" ht="37.5" x14ac:dyDescent="0.25">
      <c r="A323" s="13" t="s">
        <v>253</v>
      </c>
      <c r="B323" s="50">
        <v>80</v>
      </c>
      <c r="C323" s="15">
        <v>1010</v>
      </c>
      <c r="D323" s="14">
        <f t="shared" si="11"/>
        <v>80800</v>
      </c>
    </row>
    <row r="324" spans="1:4" ht="37.5" x14ac:dyDescent="0.25">
      <c r="A324" s="13" t="s">
        <v>254</v>
      </c>
      <c r="B324" s="50">
        <v>100</v>
      </c>
      <c r="C324" s="15">
        <v>1010</v>
      </c>
      <c r="D324" s="14">
        <f t="shared" si="11"/>
        <v>101000</v>
      </c>
    </row>
    <row r="325" spans="1:4" ht="37.5" x14ac:dyDescent="0.25">
      <c r="A325" s="13" t="s">
        <v>255</v>
      </c>
      <c r="B325" s="50">
        <v>80</v>
      </c>
      <c r="C325" s="15">
        <v>1010</v>
      </c>
      <c r="D325" s="14">
        <f t="shared" si="11"/>
        <v>80800</v>
      </c>
    </row>
    <row r="326" spans="1:4" ht="37.5" x14ac:dyDescent="0.25">
      <c r="A326" s="13" t="s">
        <v>256</v>
      </c>
      <c r="B326" s="50">
        <v>80</v>
      </c>
      <c r="C326" s="15">
        <v>1010</v>
      </c>
      <c r="D326" s="14">
        <f t="shared" si="11"/>
        <v>80800</v>
      </c>
    </row>
    <row r="327" spans="1:4" ht="37.5" x14ac:dyDescent="0.25">
      <c r="A327" s="13" t="s">
        <v>257</v>
      </c>
      <c r="B327" s="50">
        <v>80</v>
      </c>
      <c r="C327" s="35">
        <v>1010</v>
      </c>
      <c r="D327" s="14">
        <f t="shared" si="11"/>
        <v>80800</v>
      </c>
    </row>
    <row r="328" spans="1:4" ht="18.75" x14ac:dyDescent="0.25">
      <c r="A328" s="81" t="s">
        <v>373</v>
      </c>
      <c r="B328" s="81"/>
      <c r="C328" s="81"/>
      <c r="D328" s="46">
        <f>SUM(D329:D343)</f>
        <v>6848175</v>
      </c>
    </row>
    <row r="329" spans="1:4" ht="18.75" x14ac:dyDescent="0.25">
      <c r="A329" s="13" t="s">
        <v>258</v>
      </c>
      <c r="B329" s="50">
        <v>20</v>
      </c>
      <c r="C329" s="15">
        <v>8650</v>
      </c>
      <c r="D329" s="14">
        <f t="shared" ref="D329:D343" si="12">B329*C329</f>
        <v>173000</v>
      </c>
    </row>
    <row r="330" spans="1:4" ht="18.75" x14ac:dyDescent="0.25">
      <c r="A330" s="13" t="s">
        <v>259</v>
      </c>
      <c r="B330" s="50">
        <v>20</v>
      </c>
      <c r="C330" s="15">
        <v>9800</v>
      </c>
      <c r="D330" s="14">
        <f t="shared" si="12"/>
        <v>196000</v>
      </c>
    </row>
    <row r="331" spans="1:4" ht="18.75" x14ac:dyDescent="0.25">
      <c r="A331" s="13" t="s">
        <v>260</v>
      </c>
      <c r="B331" s="50">
        <v>25</v>
      </c>
      <c r="C331" s="15">
        <v>14575</v>
      </c>
      <c r="D331" s="14">
        <f t="shared" si="12"/>
        <v>364375</v>
      </c>
    </row>
    <row r="332" spans="1:4" ht="18.75" x14ac:dyDescent="0.25">
      <c r="A332" s="13" t="s">
        <v>261</v>
      </c>
      <c r="B332" s="50">
        <v>50</v>
      </c>
      <c r="C332" s="15">
        <v>4500</v>
      </c>
      <c r="D332" s="14">
        <f t="shared" si="12"/>
        <v>225000</v>
      </c>
    </row>
    <row r="333" spans="1:4" ht="18.75" x14ac:dyDescent="0.25">
      <c r="A333" s="13" t="s">
        <v>547</v>
      </c>
      <c r="B333" s="50">
        <v>15</v>
      </c>
      <c r="C333" s="15">
        <v>18500</v>
      </c>
      <c r="D333" s="14">
        <f t="shared" si="12"/>
        <v>277500</v>
      </c>
    </row>
    <row r="334" spans="1:4" ht="18.75" x14ac:dyDescent="0.25">
      <c r="A334" s="13" t="s">
        <v>262</v>
      </c>
      <c r="B334" s="50">
        <v>30</v>
      </c>
      <c r="C334" s="15">
        <v>15200</v>
      </c>
      <c r="D334" s="14">
        <f t="shared" si="12"/>
        <v>456000</v>
      </c>
    </row>
    <row r="335" spans="1:4" ht="18.75" x14ac:dyDescent="0.25">
      <c r="A335" s="13" t="s">
        <v>263</v>
      </c>
      <c r="B335" s="50">
        <v>20</v>
      </c>
      <c r="C335" s="15">
        <v>17600</v>
      </c>
      <c r="D335" s="14">
        <f t="shared" si="12"/>
        <v>352000</v>
      </c>
    </row>
    <row r="336" spans="1:4" ht="18.75" x14ac:dyDescent="0.25">
      <c r="A336" s="13" t="s">
        <v>264</v>
      </c>
      <c r="B336" s="50">
        <v>30</v>
      </c>
      <c r="C336" s="15">
        <v>16890</v>
      </c>
      <c r="D336" s="14">
        <f t="shared" si="12"/>
        <v>506700</v>
      </c>
    </row>
    <row r="337" spans="1:4" ht="18.75" x14ac:dyDescent="0.25">
      <c r="A337" s="13" t="s">
        <v>265</v>
      </c>
      <c r="B337" s="50">
        <v>60</v>
      </c>
      <c r="C337" s="15">
        <v>10100</v>
      </c>
      <c r="D337" s="14">
        <f t="shared" si="12"/>
        <v>606000</v>
      </c>
    </row>
    <row r="338" spans="1:4" ht="18.75" x14ac:dyDescent="0.25">
      <c r="A338" s="13" t="s">
        <v>266</v>
      </c>
      <c r="B338" s="50">
        <v>50</v>
      </c>
      <c r="C338" s="15">
        <v>4700</v>
      </c>
      <c r="D338" s="14">
        <f t="shared" si="12"/>
        <v>235000</v>
      </c>
    </row>
    <row r="339" spans="1:4" ht="18.75" x14ac:dyDescent="0.25">
      <c r="A339" s="13" t="s">
        <v>267</v>
      </c>
      <c r="B339" s="50">
        <v>24</v>
      </c>
      <c r="C339" s="15">
        <v>8525</v>
      </c>
      <c r="D339" s="14">
        <f t="shared" si="12"/>
        <v>204600</v>
      </c>
    </row>
    <row r="340" spans="1:4" ht="18.75" x14ac:dyDescent="0.25">
      <c r="A340" s="13" t="s">
        <v>268</v>
      </c>
      <c r="B340" s="50">
        <v>20</v>
      </c>
      <c r="C340" s="15">
        <v>16900</v>
      </c>
      <c r="D340" s="14">
        <f t="shared" si="12"/>
        <v>338000</v>
      </c>
    </row>
    <row r="341" spans="1:4" ht="18.75" x14ac:dyDescent="0.25">
      <c r="A341" s="13" t="s">
        <v>422</v>
      </c>
      <c r="B341" s="50">
        <v>30</v>
      </c>
      <c r="C341" s="15">
        <v>13800</v>
      </c>
      <c r="D341" s="14">
        <f t="shared" si="12"/>
        <v>414000</v>
      </c>
    </row>
    <row r="342" spans="1:4" ht="18.75" x14ac:dyDescent="0.25">
      <c r="A342" s="13" t="s">
        <v>423</v>
      </c>
      <c r="B342" s="50">
        <v>200</v>
      </c>
      <c r="C342" s="15">
        <v>2500</v>
      </c>
      <c r="D342" s="14">
        <f t="shared" si="12"/>
        <v>500000</v>
      </c>
    </row>
    <row r="343" spans="1:4" ht="18.75" x14ac:dyDescent="0.25">
      <c r="A343" s="13" t="s">
        <v>269</v>
      </c>
      <c r="B343" s="50">
        <v>100</v>
      </c>
      <c r="C343" s="15">
        <v>20000</v>
      </c>
      <c r="D343" s="14">
        <f t="shared" si="12"/>
        <v>2000000</v>
      </c>
    </row>
    <row r="344" spans="1:4" ht="18.75" x14ac:dyDescent="0.25">
      <c r="A344" s="81" t="s">
        <v>424</v>
      </c>
      <c r="B344" s="81"/>
      <c r="C344" s="81"/>
      <c r="D344" s="46">
        <f>SUM(D345:D354)</f>
        <v>4375000</v>
      </c>
    </row>
    <row r="345" spans="1:4" ht="18.75" x14ac:dyDescent="0.25">
      <c r="A345" s="13" t="s">
        <v>270</v>
      </c>
      <c r="B345" s="50">
        <v>10</v>
      </c>
      <c r="C345" s="15">
        <v>53000</v>
      </c>
      <c r="D345" s="14">
        <f t="shared" ref="D345:D356" si="13">B345*C345</f>
        <v>530000</v>
      </c>
    </row>
    <row r="346" spans="1:4" ht="18.75" x14ac:dyDescent="0.25">
      <c r="A346" s="13" t="s">
        <v>425</v>
      </c>
      <c r="B346" s="50">
        <v>30</v>
      </c>
      <c r="C346" s="15">
        <v>16000</v>
      </c>
      <c r="D346" s="14">
        <f t="shared" si="13"/>
        <v>480000</v>
      </c>
    </row>
    <row r="347" spans="1:4" ht="18.75" x14ac:dyDescent="0.25">
      <c r="A347" s="13" t="s">
        <v>271</v>
      </c>
      <c r="B347" s="50">
        <v>20</v>
      </c>
      <c r="C347" s="15">
        <v>21000</v>
      </c>
      <c r="D347" s="14">
        <f t="shared" si="13"/>
        <v>420000</v>
      </c>
    </row>
    <row r="348" spans="1:4" ht="18.75" x14ac:dyDescent="0.25">
      <c r="A348" s="13" t="s">
        <v>426</v>
      </c>
      <c r="B348" s="50">
        <v>50</v>
      </c>
      <c r="C348" s="15">
        <v>5800</v>
      </c>
      <c r="D348" s="14">
        <f t="shared" si="13"/>
        <v>290000</v>
      </c>
    </row>
    <row r="349" spans="1:4" ht="37.5" x14ac:dyDescent="0.25">
      <c r="A349" s="13" t="s">
        <v>272</v>
      </c>
      <c r="B349" s="50">
        <v>50</v>
      </c>
      <c r="C349" s="15">
        <v>6200</v>
      </c>
      <c r="D349" s="14">
        <f t="shared" si="13"/>
        <v>310000</v>
      </c>
    </row>
    <row r="350" spans="1:4" ht="18.75" x14ac:dyDescent="0.25">
      <c r="A350" s="13" t="s">
        <v>273</v>
      </c>
      <c r="B350" s="50">
        <v>10</v>
      </c>
      <c r="C350" s="15">
        <v>75000</v>
      </c>
      <c r="D350" s="14">
        <f t="shared" si="13"/>
        <v>750000</v>
      </c>
    </row>
    <row r="351" spans="1:4" ht="18.75" x14ac:dyDescent="0.25">
      <c r="A351" s="13" t="s">
        <v>274</v>
      </c>
      <c r="B351" s="50">
        <v>25</v>
      </c>
      <c r="C351" s="15">
        <v>18000</v>
      </c>
      <c r="D351" s="14">
        <f t="shared" si="13"/>
        <v>450000</v>
      </c>
    </row>
    <row r="352" spans="1:4" ht="18.75" x14ac:dyDescent="0.25">
      <c r="A352" s="13" t="s">
        <v>275</v>
      </c>
      <c r="B352" s="50">
        <v>25</v>
      </c>
      <c r="C352" s="15">
        <v>25000</v>
      </c>
      <c r="D352" s="14">
        <f t="shared" si="13"/>
        <v>625000</v>
      </c>
    </row>
    <row r="353" spans="1:4" ht="18.75" x14ac:dyDescent="0.25">
      <c r="A353" s="13" t="s">
        <v>276</v>
      </c>
      <c r="B353" s="50">
        <v>25</v>
      </c>
      <c r="C353" s="15">
        <v>15000</v>
      </c>
      <c r="D353" s="14">
        <f t="shared" si="13"/>
        <v>375000</v>
      </c>
    </row>
    <row r="354" spans="1:4" ht="18.75" x14ac:dyDescent="0.25">
      <c r="A354" s="13" t="s">
        <v>277</v>
      </c>
      <c r="B354" s="50">
        <v>25</v>
      </c>
      <c r="C354" s="15">
        <v>5800</v>
      </c>
      <c r="D354" s="14">
        <f t="shared" si="13"/>
        <v>145000</v>
      </c>
    </row>
    <row r="355" spans="1:4" ht="18.75" x14ac:dyDescent="0.25">
      <c r="A355" s="81" t="s">
        <v>489</v>
      </c>
      <c r="B355" s="81"/>
      <c r="C355" s="81"/>
      <c r="D355" s="46">
        <f>+D356</f>
        <v>7425000</v>
      </c>
    </row>
    <row r="356" spans="1:4" ht="18.75" x14ac:dyDescent="0.25">
      <c r="A356" s="13" t="s">
        <v>489</v>
      </c>
      <c r="B356" s="50">
        <v>4</v>
      </c>
      <c r="C356" s="15">
        <v>1856250</v>
      </c>
      <c r="D356" s="14">
        <f t="shared" si="13"/>
        <v>7425000</v>
      </c>
    </row>
    <row r="357" spans="1:4" ht="18.75" x14ac:dyDescent="0.25">
      <c r="A357" s="82" t="s">
        <v>325</v>
      </c>
      <c r="B357" s="82"/>
      <c r="C357" s="82"/>
      <c r="D357" s="37">
        <f>D358+D370+D380+D415+D427</f>
        <v>606001123.89999998</v>
      </c>
    </row>
    <row r="358" spans="1:4" ht="18.75" x14ac:dyDescent="0.25">
      <c r="A358" s="81" t="s">
        <v>502</v>
      </c>
      <c r="B358" s="81"/>
      <c r="C358" s="81"/>
      <c r="D358" s="46">
        <f>+SUM(D359:D369)</f>
        <v>489000</v>
      </c>
    </row>
    <row r="359" spans="1:4" ht="18.75" x14ac:dyDescent="0.25">
      <c r="A359" s="13" t="s">
        <v>278</v>
      </c>
      <c r="B359" s="50">
        <v>3</v>
      </c>
      <c r="C359" s="15">
        <v>3500</v>
      </c>
      <c r="D359" s="14">
        <f t="shared" ref="D359:D369" si="14">+C359*B359</f>
        <v>10500</v>
      </c>
    </row>
    <row r="360" spans="1:4" ht="18.75" x14ac:dyDescent="0.25">
      <c r="A360" s="13" t="s">
        <v>279</v>
      </c>
      <c r="B360" s="50">
        <v>3</v>
      </c>
      <c r="C360" s="15">
        <v>1000</v>
      </c>
      <c r="D360" s="14">
        <f t="shared" si="14"/>
        <v>3000</v>
      </c>
    </row>
    <row r="361" spans="1:4" ht="18.75" x14ac:dyDescent="0.25">
      <c r="A361" s="13" t="s">
        <v>503</v>
      </c>
      <c r="B361" s="50">
        <v>30</v>
      </c>
      <c r="C361" s="15">
        <v>4500</v>
      </c>
      <c r="D361" s="14">
        <f t="shared" si="14"/>
        <v>135000</v>
      </c>
    </row>
    <row r="362" spans="1:4" ht="18.75" x14ac:dyDescent="0.25">
      <c r="A362" s="13" t="s">
        <v>280</v>
      </c>
      <c r="B362" s="50">
        <v>6</v>
      </c>
      <c r="C362" s="15">
        <v>1000</v>
      </c>
      <c r="D362" s="14">
        <f t="shared" si="14"/>
        <v>6000</v>
      </c>
    </row>
    <row r="363" spans="1:4" ht="18.75" x14ac:dyDescent="0.25">
      <c r="A363" s="13" t="s">
        <v>281</v>
      </c>
      <c r="B363" s="50">
        <v>2</v>
      </c>
      <c r="C363" s="15">
        <v>1000</v>
      </c>
      <c r="D363" s="14">
        <f t="shared" si="14"/>
        <v>2000</v>
      </c>
    </row>
    <row r="364" spans="1:4" ht="37.5" x14ac:dyDescent="0.25">
      <c r="A364" s="13" t="s">
        <v>282</v>
      </c>
      <c r="B364" s="50">
        <v>2</v>
      </c>
      <c r="C364" s="15">
        <v>500</v>
      </c>
      <c r="D364" s="14">
        <f t="shared" si="14"/>
        <v>1000</v>
      </c>
    </row>
    <row r="365" spans="1:4" ht="18.75" x14ac:dyDescent="0.25">
      <c r="A365" s="13" t="s">
        <v>504</v>
      </c>
      <c r="B365" s="50">
        <v>40</v>
      </c>
      <c r="C365" s="15">
        <v>1350</v>
      </c>
      <c r="D365" s="14">
        <f t="shared" si="14"/>
        <v>54000</v>
      </c>
    </row>
    <row r="366" spans="1:4" ht="18.75" x14ac:dyDescent="0.25">
      <c r="A366" s="13" t="s">
        <v>505</v>
      </c>
      <c r="B366" s="50">
        <v>120</v>
      </c>
      <c r="C366" s="15">
        <v>2000</v>
      </c>
      <c r="D366" s="14">
        <f t="shared" si="14"/>
        <v>240000</v>
      </c>
    </row>
    <row r="367" spans="1:4" ht="18.75" x14ac:dyDescent="0.25">
      <c r="A367" s="13" t="s">
        <v>283</v>
      </c>
      <c r="B367" s="50">
        <v>6</v>
      </c>
      <c r="C367" s="15">
        <v>3500</v>
      </c>
      <c r="D367" s="14">
        <f t="shared" si="14"/>
        <v>21000</v>
      </c>
    </row>
    <row r="368" spans="1:4" ht="18.75" x14ac:dyDescent="0.25">
      <c r="A368" s="17" t="s">
        <v>284</v>
      </c>
      <c r="B368" s="50">
        <v>3</v>
      </c>
      <c r="C368" s="15">
        <v>1500</v>
      </c>
      <c r="D368" s="14">
        <f t="shared" si="14"/>
        <v>4500</v>
      </c>
    </row>
    <row r="369" spans="1:4" ht="18.75" x14ac:dyDescent="0.25">
      <c r="A369" s="13" t="s">
        <v>285</v>
      </c>
      <c r="B369" s="50">
        <v>8</v>
      </c>
      <c r="C369" s="15">
        <v>1500</v>
      </c>
      <c r="D369" s="14">
        <f t="shared" si="14"/>
        <v>12000</v>
      </c>
    </row>
    <row r="370" spans="1:4" ht="18.75" x14ac:dyDescent="0.25">
      <c r="A370" s="81" t="s">
        <v>286</v>
      </c>
      <c r="B370" s="81"/>
      <c r="C370" s="81"/>
      <c r="D370" s="46">
        <f>SUM(D371:D379)</f>
        <v>1319134.8999999999</v>
      </c>
    </row>
    <row r="371" spans="1:4" ht="18.75" x14ac:dyDescent="0.25">
      <c r="A371" s="13" t="s">
        <v>287</v>
      </c>
      <c r="B371" s="50">
        <v>1</v>
      </c>
      <c r="C371" s="15">
        <v>6500</v>
      </c>
      <c r="D371" s="14">
        <f t="shared" ref="D371:D379" si="15">+C371*B371</f>
        <v>6500</v>
      </c>
    </row>
    <row r="372" spans="1:4" ht="18.75" x14ac:dyDescent="0.25">
      <c r="A372" s="13" t="s">
        <v>555</v>
      </c>
      <c r="B372" s="50">
        <v>2</v>
      </c>
      <c r="C372" s="15">
        <v>6795</v>
      </c>
      <c r="D372" s="14">
        <f t="shared" si="15"/>
        <v>13590</v>
      </c>
    </row>
    <row r="373" spans="1:4" ht="18.75" x14ac:dyDescent="0.25">
      <c r="A373" s="13" t="s">
        <v>288</v>
      </c>
      <c r="B373" s="50">
        <v>1</v>
      </c>
      <c r="C373" s="15">
        <v>5339.95</v>
      </c>
      <c r="D373" s="14">
        <f t="shared" si="15"/>
        <v>5339.95</v>
      </c>
    </row>
    <row r="374" spans="1:4" ht="18.75" x14ac:dyDescent="0.25">
      <c r="A374" s="13" t="s">
        <v>289</v>
      </c>
      <c r="B374" s="50">
        <v>1</v>
      </c>
      <c r="C374" s="15">
        <v>18995</v>
      </c>
      <c r="D374" s="14">
        <f t="shared" si="15"/>
        <v>18995</v>
      </c>
    </row>
    <row r="375" spans="1:4" ht="18.75" x14ac:dyDescent="0.25">
      <c r="A375" s="13" t="s">
        <v>556</v>
      </c>
      <c r="B375" s="50">
        <v>200</v>
      </c>
      <c r="C375" s="15">
        <v>5995</v>
      </c>
      <c r="D375" s="14">
        <f t="shared" si="15"/>
        <v>1199000</v>
      </c>
    </row>
    <row r="376" spans="1:4" ht="18.75" x14ac:dyDescent="0.25">
      <c r="A376" s="13" t="s">
        <v>290</v>
      </c>
      <c r="B376" s="50">
        <v>1</v>
      </c>
      <c r="C376" s="15">
        <v>3500</v>
      </c>
      <c r="D376" s="14">
        <f t="shared" si="15"/>
        <v>3500</v>
      </c>
    </row>
    <row r="377" spans="1:4" ht="18.75" x14ac:dyDescent="0.25">
      <c r="A377" s="13" t="s">
        <v>291</v>
      </c>
      <c r="B377" s="50">
        <v>1</v>
      </c>
      <c r="C377" s="15">
        <v>59995</v>
      </c>
      <c r="D377" s="14">
        <f t="shared" si="15"/>
        <v>59995</v>
      </c>
    </row>
    <row r="378" spans="1:4" ht="18.75" x14ac:dyDescent="0.25">
      <c r="A378" s="13" t="s">
        <v>292</v>
      </c>
      <c r="B378" s="50">
        <v>1</v>
      </c>
      <c r="C378" s="15">
        <v>11595</v>
      </c>
      <c r="D378" s="14">
        <f t="shared" si="15"/>
        <v>11595</v>
      </c>
    </row>
    <row r="379" spans="1:4" ht="18.75" x14ac:dyDescent="0.25">
      <c r="A379" s="13" t="s">
        <v>293</v>
      </c>
      <c r="B379" s="50">
        <v>1</v>
      </c>
      <c r="C379" s="15">
        <v>619.95000000000005</v>
      </c>
      <c r="D379" s="14">
        <f t="shared" si="15"/>
        <v>619.95000000000005</v>
      </c>
    </row>
    <row r="380" spans="1:4" ht="18.75" x14ac:dyDescent="0.25">
      <c r="A380" s="81" t="s">
        <v>437</v>
      </c>
      <c r="B380" s="81"/>
      <c r="C380" s="81"/>
      <c r="D380" s="46">
        <f>SUM(D381:D414)</f>
        <v>592419220</v>
      </c>
    </row>
    <row r="381" spans="1:4" ht="18.75" x14ac:dyDescent="0.25">
      <c r="A381" s="13" t="s">
        <v>450</v>
      </c>
      <c r="B381" s="50">
        <v>52</v>
      </c>
      <c r="C381" s="15">
        <v>3750000</v>
      </c>
      <c r="D381" s="14">
        <f t="shared" ref="D381:D414" si="16">+C381*B381</f>
        <v>195000000</v>
      </c>
    </row>
    <row r="382" spans="1:4" ht="18.75" x14ac:dyDescent="0.25">
      <c r="A382" s="13" t="s">
        <v>295</v>
      </c>
      <c r="B382" s="50">
        <v>2</v>
      </c>
      <c r="C382" s="15">
        <v>3245000</v>
      </c>
      <c r="D382" s="14">
        <f t="shared" si="16"/>
        <v>6490000</v>
      </c>
    </row>
    <row r="383" spans="1:4" ht="18.75" x14ac:dyDescent="0.25">
      <c r="A383" s="13" t="s">
        <v>296</v>
      </c>
      <c r="B383" s="50">
        <v>3</v>
      </c>
      <c r="C383" s="15">
        <v>4800000</v>
      </c>
      <c r="D383" s="14">
        <f t="shared" si="16"/>
        <v>14400000</v>
      </c>
    </row>
    <row r="384" spans="1:4" ht="18.75" x14ac:dyDescent="0.25">
      <c r="A384" s="13" t="s">
        <v>297</v>
      </c>
      <c r="B384" s="50">
        <v>3</v>
      </c>
      <c r="C384" s="15">
        <v>5100000</v>
      </c>
      <c r="D384" s="14">
        <f t="shared" si="16"/>
        <v>15300000</v>
      </c>
    </row>
    <row r="385" spans="1:4" ht="18.75" x14ac:dyDescent="0.25">
      <c r="A385" s="13" t="s">
        <v>298</v>
      </c>
      <c r="B385" s="50">
        <v>60</v>
      </c>
      <c r="C385" s="15">
        <v>271000</v>
      </c>
      <c r="D385" s="14">
        <f t="shared" si="16"/>
        <v>16260000</v>
      </c>
    </row>
    <row r="386" spans="1:4" ht="18.75" x14ac:dyDescent="0.25">
      <c r="A386" s="13" t="s">
        <v>299</v>
      </c>
      <c r="B386" s="50">
        <v>15</v>
      </c>
      <c r="C386" s="15">
        <v>790000</v>
      </c>
      <c r="D386" s="14">
        <f t="shared" si="16"/>
        <v>11850000</v>
      </c>
    </row>
    <row r="387" spans="1:4" ht="18.75" x14ac:dyDescent="0.25">
      <c r="A387" s="13" t="s">
        <v>300</v>
      </c>
      <c r="B387" s="50">
        <v>10</v>
      </c>
      <c r="C387" s="15">
        <v>1831000</v>
      </c>
      <c r="D387" s="14">
        <f t="shared" si="16"/>
        <v>18310000</v>
      </c>
    </row>
    <row r="388" spans="1:4" ht="18.75" x14ac:dyDescent="0.25">
      <c r="A388" s="13" t="s">
        <v>301</v>
      </c>
      <c r="B388" s="50">
        <v>50</v>
      </c>
      <c r="C388" s="15">
        <v>45000</v>
      </c>
      <c r="D388" s="14">
        <f t="shared" si="16"/>
        <v>2250000</v>
      </c>
    </row>
    <row r="389" spans="1:4" ht="18.75" x14ac:dyDescent="0.25">
      <c r="A389" s="13" t="s">
        <v>302</v>
      </c>
      <c r="B389" s="50">
        <v>2</v>
      </c>
      <c r="C389" s="15">
        <v>3250000</v>
      </c>
      <c r="D389" s="14">
        <f t="shared" si="16"/>
        <v>6500000</v>
      </c>
    </row>
    <row r="390" spans="1:4" ht="18.75" x14ac:dyDescent="0.25">
      <c r="A390" s="13" t="s">
        <v>303</v>
      </c>
      <c r="B390" s="50">
        <v>4</v>
      </c>
      <c r="C390" s="15">
        <v>2378000</v>
      </c>
      <c r="D390" s="14">
        <f t="shared" si="16"/>
        <v>9512000</v>
      </c>
    </row>
    <row r="391" spans="1:4" ht="18.75" x14ac:dyDescent="0.25">
      <c r="A391" s="13" t="s">
        <v>304</v>
      </c>
      <c r="B391" s="50">
        <v>1</v>
      </c>
      <c r="C391" s="15">
        <v>19170000</v>
      </c>
      <c r="D391" s="14">
        <f t="shared" si="16"/>
        <v>19170000</v>
      </c>
    </row>
    <row r="392" spans="1:4" ht="18.75" x14ac:dyDescent="0.25">
      <c r="A392" s="13" t="s">
        <v>427</v>
      </c>
      <c r="B392" s="50">
        <v>40</v>
      </c>
      <c r="C392" s="15">
        <v>45000</v>
      </c>
      <c r="D392" s="14">
        <f t="shared" si="16"/>
        <v>1800000</v>
      </c>
    </row>
    <row r="393" spans="1:4" ht="18.75" x14ac:dyDescent="0.25">
      <c r="A393" s="13" t="s">
        <v>449</v>
      </c>
      <c r="B393" s="50">
        <v>2</v>
      </c>
      <c r="C393" s="15">
        <v>3500000</v>
      </c>
      <c r="D393" s="14">
        <f t="shared" si="16"/>
        <v>7000000</v>
      </c>
    </row>
    <row r="394" spans="1:4" ht="18.75" x14ac:dyDescent="0.25">
      <c r="A394" s="13" t="s">
        <v>548</v>
      </c>
      <c r="B394" s="50">
        <v>3</v>
      </c>
      <c r="C394" s="15">
        <v>3261000</v>
      </c>
      <c r="D394" s="14">
        <f t="shared" si="16"/>
        <v>9783000</v>
      </c>
    </row>
    <row r="395" spans="1:4" ht="18.75" x14ac:dyDescent="0.25">
      <c r="A395" s="13" t="s">
        <v>549</v>
      </c>
      <c r="B395" s="50">
        <v>3</v>
      </c>
      <c r="C395" s="15">
        <v>2507000</v>
      </c>
      <c r="D395" s="14">
        <f t="shared" si="16"/>
        <v>7521000</v>
      </c>
    </row>
    <row r="396" spans="1:4" ht="18.75" x14ac:dyDescent="0.25">
      <c r="A396" s="13" t="s">
        <v>307</v>
      </c>
      <c r="B396" s="50">
        <v>71</v>
      </c>
      <c r="C396" s="15">
        <v>90000</v>
      </c>
      <c r="D396" s="14">
        <f t="shared" si="16"/>
        <v>6390000</v>
      </c>
    </row>
    <row r="397" spans="1:4" ht="18.75" x14ac:dyDescent="0.25">
      <c r="A397" s="13" t="s">
        <v>308</v>
      </c>
      <c r="B397" s="50">
        <v>162</v>
      </c>
      <c r="C397" s="15">
        <v>3000</v>
      </c>
      <c r="D397" s="14">
        <f t="shared" si="16"/>
        <v>486000</v>
      </c>
    </row>
    <row r="398" spans="1:4" ht="18.75" x14ac:dyDescent="0.25">
      <c r="A398" s="13" t="s">
        <v>550</v>
      </c>
      <c r="B398" s="50">
        <v>162</v>
      </c>
      <c r="C398" s="15">
        <v>850</v>
      </c>
      <c r="D398" s="14">
        <f t="shared" si="16"/>
        <v>137700</v>
      </c>
    </row>
    <row r="399" spans="1:4" ht="18.75" x14ac:dyDescent="0.25">
      <c r="A399" s="13" t="s">
        <v>309</v>
      </c>
      <c r="B399" s="50">
        <v>750000</v>
      </c>
      <c r="C399" s="15">
        <v>291.60000000000002</v>
      </c>
      <c r="D399" s="14">
        <f t="shared" si="16"/>
        <v>218700000.00000003</v>
      </c>
    </row>
    <row r="400" spans="1:4" ht="18.75" x14ac:dyDescent="0.25">
      <c r="A400" s="13" t="s">
        <v>475</v>
      </c>
      <c r="B400" s="50">
        <v>2200</v>
      </c>
      <c r="C400" s="15">
        <v>291.10000000000002</v>
      </c>
      <c r="D400" s="14">
        <f t="shared" si="16"/>
        <v>640420</v>
      </c>
    </row>
    <row r="401" spans="1:4" ht="18.75" x14ac:dyDescent="0.25">
      <c r="A401" s="13" t="s">
        <v>429</v>
      </c>
      <c r="B401" s="50">
        <v>100</v>
      </c>
      <c r="C401" s="15">
        <v>70000</v>
      </c>
      <c r="D401" s="14">
        <f t="shared" si="16"/>
        <v>7000000</v>
      </c>
    </row>
    <row r="402" spans="1:4" ht="18.75" x14ac:dyDescent="0.25">
      <c r="A402" s="13" t="s">
        <v>430</v>
      </c>
      <c r="B402" s="50">
        <v>81</v>
      </c>
      <c r="C402" s="15">
        <v>3100</v>
      </c>
      <c r="D402" s="14">
        <f t="shared" si="16"/>
        <v>251100</v>
      </c>
    </row>
    <row r="403" spans="1:4" ht="18.75" x14ac:dyDescent="0.25">
      <c r="A403" s="13" t="s">
        <v>431</v>
      </c>
      <c r="B403" s="50">
        <v>208</v>
      </c>
      <c r="C403" s="15">
        <v>18000</v>
      </c>
      <c r="D403" s="14">
        <f t="shared" si="16"/>
        <v>3744000</v>
      </c>
    </row>
    <row r="404" spans="1:4" ht="37.5" x14ac:dyDescent="0.25">
      <c r="A404" s="13" t="s">
        <v>434</v>
      </c>
      <c r="B404" s="50">
        <v>120</v>
      </c>
      <c r="C404" s="15">
        <v>7000</v>
      </c>
      <c r="D404" s="14">
        <f t="shared" si="16"/>
        <v>840000</v>
      </c>
    </row>
    <row r="405" spans="1:4" ht="37.5" x14ac:dyDescent="0.25">
      <c r="A405" s="13" t="s">
        <v>436</v>
      </c>
      <c r="B405" s="50">
        <v>120</v>
      </c>
      <c r="C405" s="15">
        <v>7100</v>
      </c>
      <c r="D405" s="14">
        <f t="shared" si="16"/>
        <v>852000</v>
      </c>
    </row>
    <row r="406" spans="1:4" ht="37.5" x14ac:dyDescent="0.25">
      <c r="A406" s="13" t="s">
        <v>435</v>
      </c>
      <c r="B406" s="50">
        <v>60</v>
      </c>
      <c r="C406" s="15">
        <v>24000</v>
      </c>
      <c r="D406" s="14">
        <f t="shared" si="16"/>
        <v>1440000</v>
      </c>
    </row>
    <row r="407" spans="1:4" ht="18.75" x14ac:dyDescent="0.25">
      <c r="A407" s="13" t="s">
        <v>310</v>
      </c>
      <c r="B407" s="50">
        <v>108</v>
      </c>
      <c r="C407" s="15">
        <v>86000</v>
      </c>
      <c r="D407" s="14">
        <f t="shared" si="16"/>
        <v>9288000</v>
      </c>
    </row>
    <row r="408" spans="1:4" ht="18.75" x14ac:dyDescent="0.25">
      <c r="A408" s="13" t="s">
        <v>311</v>
      </c>
      <c r="B408" s="50">
        <v>90</v>
      </c>
      <c r="C408" s="15">
        <v>1500</v>
      </c>
      <c r="D408" s="14">
        <f t="shared" si="16"/>
        <v>135000</v>
      </c>
    </row>
    <row r="409" spans="1:4" ht="18.75" x14ac:dyDescent="0.25">
      <c r="A409" s="13" t="s">
        <v>312</v>
      </c>
      <c r="B409" s="50">
        <v>20</v>
      </c>
      <c r="C409" s="15">
        <v>3400</v>
      </c>
      <c r="D409" s="14">
        <f t="shared" si="16"/>
        <v>68000</v>
      </c>
    </row>
    <row r="410" spans="1:4" ht="18.75" x14ac:dyDescent="0.25">
      <c r="A410" s="13" t="s">
        <v>313</v>
      </c>
      <c r="B410" s="50">
        <v>50</v>
      </c>
      <c r="C410" s="15">
        <v>2900</v>
      </c>
      <c r="D410" s="14">
        <f t="shared" si="16"/>
        <v>145000</v>
      </c>
    </row>
    <row r="411" spans="1:4" ht="18.75" x14ac:dyDescent="0.25">
      <c r="A411" s="13" t="s">
        <v>469</v>
      </c>
      <c r="B411" s="50">
        <v>60</v>
      </c>
      <c r="C411" s="15">
        <v>4000</v>
      </c>
      <c r="D411" s="14">
        <f t="shared" si="16"/>
        <v>240000</v>
      </c>
    </row>
    <row r="412" spans="1:4" ht="37.5" x14ac:dyDescent="0.25">
      <c r="A412" s="13" t="s">
        <v>470</v>
      </c>
      <c r="B412" s="50">
        <v>52</v>
      </c>
      <c r="C412" s="15">
        <v>15000</v>
      </c>
      <c r="D412" s="14">
        <f t="shared" si="16"/>
        <v>780000</v>
      </c>
    </row>
    <row r="413" spans="1:4" ht="37.5" x14ac:dyDescent="0.25">
      <c r="A413" s="13" t="s">
        <v>471</v>
      </c>
      <c r="B413" s="50">
        <v>10</v>
      </c>
      <c r="C413" s="15">
        <v>10000</v>
      </c>
      <c r="D413" s="14">
        <f t="shared" si="16"/>
        <v>100000</v>
      </c>
    </row>
    <row r="414" spans="1:4" ht="37.5" x14ac:dyDescent="0.25">
      <c r="A414" s="13" t="s">
        <v>472</v>
      </c>
      <c r="B414" s="50">
        <v>2</v>
      </c>
      <c r="C414" s="15">
        <v>18000</v>
      </c>
      <c r="D414" s="14">
        <f t="shared" si="16"/>
        <v>36000</v>
      </c>
    </row>
    <row r="415" spans="1:4" ht="18.75" x14ac:dyDescent="0.25">
      <c r="A415" s="81" t="s">
        <v>432</v>
      </c>
      <c r="B415" s="81"/>
      <c r="C415" s="81"/>
      <c r="D415" s="46">
        <f>SUM(D416:D426)</f>
        <v>8789769</v>
      </c>
    </row>
    <row r="416" spans="1:4" ht="18.75" x14ac:dyDescent="0.25">
      <c r="A416" s="13" t="s">
        <v>294</v>
      </c>
      <c r="B416" s="50">
        <v>52</v>
      </c>
      <c r="C416" s="15">
        <v>124529</v>
      </c>
      <c r="D416" s="14">
        <f t="shared" ref="D416:D426" si="17">+C416*B416</f>
        <v>6475508</v>
      </c>
    </row>
    <row r="417" spans="1:4" ht="18.75" x14ac:dyDescent="0.25">
      <c r="A417" s="13" t="s">
        <v>433</v>
      </c>
      <c r="B417" s="50">
        <v>5</v>
      </c>
      <c r="C417" s="15">
        <v>88000</v>
      </c>
      <c r="D417" s="14">
        <f t="shared" si="17"/>
        <v>440000</v>
      </c>
    </row>
    <row r="418" spans="1:4" ht="18.75" x14ac:dyDescent="0.25">
      <c r="A418" s="13" t="s">
        <v>297</v>
      </c>
      <c r="B418" s="50">
        <v>3</v>
      </c>
      <c r="C418" s="15">
        <v>100000</v>
      </c>
      <c r="D418" s="14">
        <f t="shared" si="17"/>
        <v>300000</v>
      </c>
    </row>
    <row r="419" spans="1:4" ht="18.75" x14ac:dyDescent="0.25">
      <c r="A419" s="13" t="s">
        <v>298</v>
      </c>
      <c r="B419" s="50">
        <v>60</v>
      </c>
      <c r="C419" s="15">
        <v>1800</v>
      </c>
      <c r="D419" s="14">
        <f t="shared" si="17"/>
        <v>108000</v>
      </c>
    </row>
    <row r="420" spans="1:4" ht="18.75" x14ac:dyDescent="0.25">
      <c r="A420" s="13" t="s">
        <v>299</v>
      </c>
      <c r="B420" s="50">
        <v>15</v>
      </c>
      <c r="C420" s="15">
        <v>8500</v>
      </c>
      <c r="D420" s="14">
        <f t="shared" si="17"/>
        <v>127500</v>
      </c>
    </row>
    <row r="421" spans="1:4" ht="18.75" x14ac:dyDescent="0.25">
      <c r="A421" s="13" t="s">
        <v>300</v>
      </c>
      <c r="B421" s="50">
        <v>10</v>
      </c>
      <c r="C421" s="15">
        <v>1800</v>
      </c>
      <c r="D421" s="14">
        <f t="shared" si="17"/>
        <v>18000</v>
      </c>
    </row>
    <row r="422" spans="1:4" ht="18.75" x14ac:dyDescent="0.25">
      <c r="A422" s="13" t="s">
        <v>314</v>
      </c>
      <c r="B422" s="50">
        <v>1</v>
      </c>
      <c r="C422" s="15">
        <v>0</v>
      </c>
      <c r="D422" s="14">
        <f t="shared" si="17"/>
        <v>0</v>
      </c>
    </row>
    <row r="423" spans="1:4" ht="18.75" x14ac:dyDescent="0.25">
      <c r="A423" s="13" t="s">
        <v>428</v>
      </c>
      <c r="B423" s="50">
        <v>2</v>
      </c>
      <c r="C423" s="15">
        <v>100000</v>
      </c>
      <c r="D423" s="14">
        <f t="shared" si="17"/>
        <v>200000</v>
      </c>
    </row>
    <row r="424" spans="1:4" ht="18.75" x14ac:dyDescent="0.25">
      <c r="A424" s="13" t="s">
        <v>305</v>
      </c>
      <c r="B424" s="50">
        <v>3</v>
      </c>
      <c r="C424" s="15">
        <v>124529</v>
      </c>
      <c r="D424" s="14">
        <f t="shared" si="17"/>
        <v>373587</v>
      </c>
    </row>
    <row r="425" spans="1:4" ht="18.75" x14ac:dyDescent="0.25">
      <c r="A425" s="13" t="s">
        <v>306</v>
      </c>
      <c r="B425" s="50">
        <v>3</v>
      </c>
      <c r="C425" s="15">
        <v>124529</v>
      </c>
      <c r="D425" s="14">
        <f t="shared" si="17"/>
        <v>373587</v>
      </c>
    </row>
    <row r="426" spans="1:4" ht="18.75" x14ac:dyDescent="0.25">
      <c r="A426" s="13" t="s">
        <v>451</v>
      </c>
      <c r="B426" s="50">
        <v>3</v>
      </c>
      <c r="C426" s="15">
        <v>124529</v>
      </c>
      <c r="D426" s="14">
        <f t="shared" si="17"/>
        <v>373587</v>
      </c>
    </row>
    <row r="427" spans="1:4" ht="18.75" x14ac:dyDescent="0.25">
      <c r="A427" s="81" t="s">
        <v>401</v>
      </c>
      <c r="B427" s="81"/>
      <c r="C427" s="81"/>
      <c r="D427" s="46">
        <f>SUM(D428:D438)</f>
        <v>2984000</v>
      </c>
    </row>
    <row r="428" spans="1:4" ht="18.75" x14ac:dyDescent="0.25">
      <c r="A428" s="13" t="s">
        <v>315</v>
      </c>
      <c r="B428" s="50">
        <v>2</v>
      </c>
      <c r="C428" s="15">
        <v>37000</v>
      </c>
      <c r="D428" s="14">
        <f t="shared" ref="D428:D438" si="18">+C428*B428</f>
        <v>74000</v>
      </c>
    </row>
    <row r="429" spans="1:4" ht="18.75" x14ac:dyDescent="0.25">
      <c r="A429" s="13" t="s">
        <v>402</v>
      </c>
      <c r="B429" s="50">
        <v>50</v>
      </c>
      <c r="C429" s="15">
        <v>1500</v>
      </c>
      <c r="D429" s="14">
        <f t="shared" si="18"/>
        <v>75000</v>
      </c>
    </row>
    <row r="430" spans="1:4" ht="18.75" x14ac:dyDescent="0.25">
      <c r="A430" s="13" t="s">
        <v>316</v>
      </c>
      <c r="B430" s="50">
        <v>30</v>
      </c>
      <c r="C430" s="15">
        <v>2500</v>
      </c>
      <c r="D430" s="14">
        <f t="shared" si="18"/>
        <v>75000</v>
      </c>
    </row>
    <row r="431" spans="1:4" ht="18.75" x14ac:dyDescent="0.25">
      <c r="A431" s="13" t="s">
        <v>317</v>
      </c>
      <c r="B431" s="50">
        <v>10</v>
      </c>
      <c r="C431" s="15">
        <v>5500</v>
      </c>
      <c r="D431" s="14">
        <f t="shared" si="18"/>
        <v>55000</v>
      </c>
    </row>
    <row r="432" spans="1:4" ht="18.75" x14ac:dyDescent="0.25">
      <c r="A432" s="13" t="s">
        <v>318</v>
      </c>
      <c r="B432" s="50">
        <v>6</v>
      </c>
      <c r="C432" s="15">
        <v>5500</v>
      </c>
      <c r="D432" s="14">
        <f t="shared" si="18"/>
        <v>33000</v>
      </c>
    </row>
    <row r="433" spans="1:4" ht="18.75" x14ac:dyDescent="0.25">
      <c r="A433" s="13" t="s">
        <v>319</v>
      </c>
      <c r="B433" s="50">
        <v>16</v>
      </c>
      <c r="C433" s="15">
        <v>37000</v>
      </c>
      <c r="D433" s="14">
        <f t="shared" si="18"/>
        <v>592000</v>
      </c>
    </row>
    <row r="434" spans="1:4" ht="18.75" x14ac:dyDescent="0.25">
      <c r="A434" s="13" t="s">
        <v>320</v>
      </c>
      <c r="B434" s="50">
        <v>4</v>
      </c>
      <c r="C434" s="15">
        <v>50000</v>
      </c>
      <c r="D434" s="14">
        <f t="shared" si="18"/>
        <v>200000</v>
      </c>
    </row>
    <row r="435" spans="1:4" ht="18.75" x14ac:dyDescent="0.25">
      <c r="A435" s="13" t="s">
        <v>321</v>
      </c>
      <c r="B435" s="50">
        <v>280</v>
      </c>
      <c r="C435" s="15">
        <v>1500</v>
      </c>
      <c r="D435" s="14">
        <f t="shared" si="18"/>
        <v>420000</v>
      </c>
    </row>
    <row r="436" spans="1:4" ht="18.75" x14ac:dyDescent="0.25">
      <c r="A436" s="13" t="s">
        <v>322</v>
      </c>
      <c r="B436" s="50">
        <v>100</v>
      </c>
      <c r="C436" s="15">
        <v>2500</v>
      </c>
      <c r="D436" s="14">
        <f t="shared" si="18"/>
        <v>250000</v>
      </c>
    </row>
    <row r="437" spans="1:4" ht="18.75" x14ac:dyDescent="0.25">
      <c r="A437" s="13" t="s">
        <v>323</v>
      </c>
      <c r="B437" s="50">
        <v>30</v>
      </c>
      <c r="C437" s="15">
        <v>37000</v>
      </c>
      <c r="D437" s="14">
        <f t="shared" si="18"/>
        <v>1110000</v>
      </c>
    </row>
    <row r="438" spans="1:4" ht="18.75" x14ac:dyDescent="0.25">
      <c r="A438" s="13" t="s">
        <v>324</v>
      </c>
      <c r="B438" s="50">
        <v>2</v>
      </c>
      <c r="C438" s="15">
        <v>50000</v>
      </c>
      <c r="D438" s="14">
        <f t="shared" si="18"/>
        <v>100000</v>
      </c>
    </row>
    <row r="439" spans="1:4" ht="18.75" x14ac:dyDescent="0.25">
      <c r="A439" s="82" t="s">
        <v>361</v>
      </c>
      <c r="B439" s="82"/>
      <c r="C439" s="82"/>
      <c r="D439" s="37">
        <f>SUM(D440:D456)</f>
        <v>3788700</v>
      </c>
    </row>
    <row r="440" spans="1:4" ht="37.5" x14ac:dyDescent="0.25">
      <c r="A440" s="13" t="s">
        <v>354</v>
      </c>
      <c r="B440" s="50">
        <v>400</v>
      </c>
      <c r="C440" s="15">
        <v>150</v>
      </c>
      <c r="D440" s="14">
        <f t="shared" ref="D440:D452" si="19">+C440*B440</f>
        <v>60000</v>
      </c>
    </row>
    <row r="441" spans="1:4" ht="100.5" customHeight="1" x14ac:dyDescent="0.25">
      <c r="A441" s="13" t="s">
        <v>465</v>
      </c>
      <c r="B441" s="50">
        <v>1</v>
      </c>
      <c r="C441" s="15">
        <v>144300</v>
      </c>
      <c r="D441" s="14">
        <f t="shared" si="19"/>
        <v>144300</v>
      </c>
    </row>
    <row r="442" spans="1:4" ht="18.75" x14ac:dyDescent="0.25">
      <c r="A442" s="13" t="s">
        <v>355</v>
      </c>
      <c r="B442" s="50">
        <v>5000</v>
      </c>
      <c r="C442" s="15">
        <v>44</v>
      </c>
      <c r="D442" s="14">
        <f t="shared" si="19"/>
        <v>220000</v>
      </c>
    </row>
    <row r="443" spans="1:4" ht="18.75" x14ac:dyDescent="0.25">
      <c r="A443" s="13" t="s">
        <v>360</v>
      </c>
      <c r="B443" s="50">
        <v>1</v>
      </c>
      <c r="C443" s="15">
        <v>1200</v>
      </c>
      <c r="D443" s="14">
        <f t="shared" si="19"/>
        <v>1200</v>
      </c>
    </row>
    <row r="444" spans="1:4" ht="18.75" x14ac:dyDescent="0.25">
      <c r="A444" s="13" t="s">
        <v>356</v>
      </c>
      <c r="B444" s="50">
        <v>1</v>
      </c>
      <c r="C444" s="15">
        <v>135000</v>
      </c>
      <c r="D444" s="14">
        <f t="shared" si="19"/>
        <v>135000</v>
      </c>
    </row>
    <row r="445" spans="1:4" ht="18.75" x14ac:dyDescent="0.25">
      <c r="A445" s="17" t="s">
        <v>359</v>
      </c>
      <c r="B445" s="50">
        <v>1</v>
      </c>
      <c r="C445" s="15">
        <v>119300</v>
      </c>
      <c r="D445" s="14">
        <f t="shared" si="19"/>
        <v>119300</v>
      </c>
    </row>
    <row r="446" spans="1:4" ht="18.75" x14ac:dyDescent="0.25">
      <c r="A446" s="13" t="s">
        <v>358</v>
      </c>
      <c r="B446" s="50">
        <v>5</v>
      </c>
      <c r="C446" s="15">
        <v>8500</v>
      </c>
      <c r="D446" s="14">
        <f t="shared" si="19"/>
        <v>42500</v>
      </c>
    </row>
    <row r="447" spans="1:4" ht="18.75" x14ac:dyDescent="0.25">
      <c r="A447" s="13" t="s">
        <v>357</v>
      </c>
      <c r="B447" s="50">
        <v>10</v>
      </c>
      <c r="C447" s="15">
        <v>7100</v>
      </c>
      <c r="D447" s="14">
        <f t="shared" si="19"/>
        <v>71000</v>
      </c>
    </row>
    <row r="448" spans="1:4" ht="18.75" x14ac:dyDescent="0.25">
      <c r="A448" s="13" t="s">
        <v>496</v>
      </c>
      <c r="B448" s="50">
        <v>5</v>
      </c>
      <c r="C448" s="15">
        <v>200000</v>
      </c>
      <c r="D448" s="14">
        <f t="shared" si="19"/>
        <v>1000000</v>
      </c>
    </row>
    <row r="449" spans="1:4" ht="18.75" x14ac:dyDescent="0.25">
      <c r="A449" s="13" t="s">
        <v>492</v>
      </c>
      <c r="B449" s="50">
        <v>7</v>
      </c>
      <c r="C449" s="15">
        <v>12000</v>
      </c>
      <c r="D449" s="14">
        <f t="shared" si="19"/>
        <v>84000</v>
      </c>
    </row>
    <row r="450" spans="1:4" ht="18.75" x14ac:dyDescent="0.25">
      <c r="A450" s="13" t="s">
        <v>493</v>
      </c>
      <c r="B450" s="50">
        <v>40</v>
      </c>
      <c r="C450" s="15">
        <v>7500</v>
      </c>
      <c r="D450" s="14">
        <f t="shared" si="19"/>
        <v>300000</v>
      </c>
    </row>
    <row r="451" spans="1:4" ht="18.75" x14ac:dyDescent="0.25">
      <c r="A451" s="13" t="s">
        <v>494</v>
      </c>
      <c r="B451" s="50">
        <v>40</v>
      </c>
      <c r="C451" s="15">
        <v>200</v>
      </c>
      <c r="D451" s="14">
        <f t="shared" si="19"/>
        <v>8000</v>
      </c>
    </row>
    <row r="452" spans="1:4" ht="18.75" x14ac:dyDescent="0.25">
      <c r="A452" s="13" t="s">
        <v>495</v>
      </c>
      <c r="B452" s="50">
        <v>40</v>
      </c>
      <c r="C452" s="15">
        <v>500</v>
      </c>
      <c r="D452" s="14">
        <f t="shared" si="19"/>
        <v>20000</v>
      </c>
    </row>
    <row r="453" spans="1:4" ht="18.75" x14ac:dyDescent="0.3">
      <c r="A453" s="17" t="s">
        <v>362</v>
      </c>
      <c r="B453" s="51">
        <v>2</v>
      </c>
      <c r="C453" s="18">
        <v>280000</v>
      </c>
      <c r="D453" s="14">
        <f>B453*C453</f>
        <v>560000</v>
      </c>
    </row>
    <row r="454" spans="1:4" ht="18.75" x14ac:dyDescent="0.3">
      <c r="A454" s="17" t="s">
        <v>551</v>
      </c>
      <c r="B454" s="51">
        <v>12</v>
      </c>
      <c r="C454" s="18">
        <v>5700</v>
      </c>
      <c r="D454" s="14">
        <f>B454*C454</f>
        <v>68400</v>
      </c>
    </row>
    <row r="455" spans="1:4" ht="18.75" x14ac:dyDescent="0.3">
      <c r="A455" s="17" t="s">
        <v>363</v>
      </c>
      <c r="B455" s="51">
        <v>12</v>
      </c>
      <c r="C455" s="18">
        <v>65000</v>
      </c>
      <c r="D455" s="14">
        <f>B455*C455</f>
        <v>780000</v>
      </c>
    </row>
    <row r="456" spans="1:4" ht="18.75" x14ac:dyDescent="0.3">
      <c r="A456" s="17" t="s">
        <v>364</v>
      </c>
      <c r="B456" s="51">
        <v>5</v>
      </c>
      <c r="C456" s="18">
        <v>35000</v>
      </c>
      <c r="D456" s="14">
        <f>B456*C456</f>
        <v>175000</v>
      </c>
    </row>
    <row r="457" spans="1:4" ht="18.75" x14ac:dyDescent="0.25">
      <c r="A457" s="82" t="s">
        <v>441</v>
      </c>
      <c r="B457" s="82"/>
      <c r="C457" s="82"/>
      <c r="D457" s="37">
        <f>SUM(D458:D460)</f>
        <v>267000</v>
      </c>
    </row>
    <row r="458" spans="1:4" ht="37.5" x14ac:dyDescent="0.25">
      <c r="A458" s="13" t="s">
        <v>473</v>
      </c>
      <c r="B458" s="52">
        <v>36</v>
      </c>
      <c r="C458" s="18">
        <v>3000</v>
      </c>
      <c r="D458" s="14">
        <f t="shared" ref="D458:D459" si="20">B458*C458</f>
        <v>108000</v>
      </c>
    </row>
    <row r="459" spans="1:4" ht="18.75" x14ac:dyDescent="0.3">
      <c r="A459" s="17" t="s">
        <v>474</v>
      </c>
      <c r="B459" s="51">
        <v>53</v>
      </c>
      <c r="C459" s="18">
        <v>3000</v>
      </c>
      <c r="D459" s="14">
        <f t="shared" si="20"/>
        <v>159000</v>
      </c>
    </row>
    <row r="460" spans="1:4" ht="18.75" x14ac:dyDescent="0.3">
      <c r="A460" s="17"/>
      <c r="B460" s="21"/>
      <c r="C460" s="18"/>
      <c r="D460" s="14"/>
    </row>
    <row r="461" spans="1:4" ht="18.75" x14ac:dyDescent="0.25">
      <c r="A461" s="81" t="s">
        <v>24</v>
      </c>
      <c r="B461" s="81"/>
      <c r="C461" s="81"/>
      <c r="D461" s="46">
        <f>+D462+D464+D466+D468</f>
        <v>40000</v>
      </c>
    </row>
    <row r="462" spans="1:4" ht="18.75" x14ac:dyDescent="0.25">
      <c r="A462" s="82" t="s">
        <v>366</v>
      </c>
      <c r="B462" s="82"/>
      <c r="C462" s="82"/>
      <c r="D462" s="37">
        <f>SUM(D463)</f>
        <v>0</v>
      </c>
    </row>
    <row r="463" spans="1:4" ht="37.5" x14ac:dyDescent="0.3">
      <c r="A463" s="23" t="s">
        <v>367</v>
      </c>
      <c r="B463" s="21"/>
      <c r="C463" s="21"/>
      <c r="D463" s="21"/>
    </row>
    <row r="464" spans="1:4" ht="18.75" x14ac:dyDescent="0.25">
      <c r="A464" s="82" t="s">
        <v>368</v>
      </c>
      <c r="B464" s="82"/>
      <c r="C464" s="82"/>
      <c r="D464" s="37">
        <f>SUM(D465)</f>
        <v>0</v>
      </c>
    </row>
    <row r="465" spans="1:4" ht="37.5" x14ac:dyDescent="0.3">
      <c r="A465" s="23" t="s">
        <v>367</v>
      </c>
      <c r="B465" s="21"/>
      <c r="C465" s="21"/>
      <c r="D465" s="21"/>
    </row>
    <row r="466" spans="1:4" ht="18.75" x14ac:dyDescent="0.25">
      <c r="A466" s="82" t="s">
        <v>445</v>
      </c>
      <c r="B466" s="82"/>
      <c r="C466" s="82"/>
      <c r="D466" s="37">
        <f>SUM(D467)</f>
        <v>0</v>
      </c>
    </row>
    <row r="467" spans="1:4" ht="37.5" x14ac:dyDescent="0.3">
      <c r="A467" s="23" t="s">
        <v>367</v>
      </c>
      <c r="B467" s="21"/>
      <c r="C467" s="21"/>
      <c r="D467" s="21"/>
    </row>
    <row r="468" spans="1:4" ht="18.75" x14ac:dyDescent="0.25">
      <c r="A468" s="82" t="s">
        <v>446</v>
      </c>
      <c r="B468" s="82"/>
      <c r="C468" s="82"/>
      <c r="D468" s="37">
        <f>SUM(D469:D470)</f>
        <v>40000</v>
      </c>
    </row>
    <row r="469" spans="1:4" ht="37.5" x14ac:dyDescent="0.3">
      <c r="A469" s="23" t="s">
        <v>367</v>
      </c>
      <c r="B469" s="21"/>
      <c r="C469" s="21"/>
      <c r="D469" s="21"/>
    </row>
    <row r="470" spans="1:4" ht="37.5" x14ac:dyDescent="0.3">
      <c r="A470" s="23" t="s">
        <v>552</v>
      </c>
      <c r="B470" s="52">
        <v>2</v>
      </c>
      <c r="C470" s="18">
        <v>20000</v>
      </c>
      <c r="D470" s="14">
        <f t="shared" ref="D470" si="21">B470*C470</f>
        <v>40000</v>
      </c>
    </row>
    <row r="471" spans="1:4" ht="18.75" x14ac:dyDescent="0.25">
      <c r="A471" s="81" t="s">
        <v>448</v>
      </c>
      <c r="B471" s="81"/>
      <c r="C471" s="81"/>
      <c r="D471" s="46">
        <f>+D472</f>
        <v>0</v>
      </c>
    </row>
    <row r="472" spans="1:4" ht="18.75" x14ac:dyDescent="0.25">
      <c r="A472" s="82" t="s">
        <v>447</v>
      </c>
      <c r="B472" s="82"/>
      <c r="C472" s="82"/>
      <c r="D472" s="37">
        <f>+D473</f>
        <v>0</v>
      </c>
    </row>
    <row r="473" spans="1:4" ht="37.5" x14ac:dyDescent="0.3">
      <c r="A473" s="23" t="s">
        <v>367</v>
      </c>
      <c r="B473" s="21"/>
      <c r="C473" s="21"/>
      <c r="D473" s="21"/>
    </row>
    <row r="474" spans="1:4" ht="18.75" x14ac:dyDescent="0.25">
      <c r="A474" s="83" t="s">
        <v>554</v>
      </c>
      <c r="B474" s="83"/>
      <c r="C474" s="83"/>
      <c r="D474" s="83"/>
    </row>
    <row r="475" spans="1:4" ht="18.75" x14ac:dyDescent="0.25">
      <c r="A475" s="42" t="s">
        <v>458</v>
      </c>
      <c r="B475" s="48" t="s">
        <v>21</v>
      </c>
      <c r="C475" s="16"/>
    </row>
    <row r="476" spans="1:4" ht="18.75" x14ac:dyDescent="0.25">
      <c r="A476" s="13" t="s">
        <v>466</v>
      </c>
      <c r="B476" s="53">
        <v>1</v>
      </c>
      <c r="C476" s="16"/>
    </row>
    <row r="477" spans="1:4" ht="18.75" x14ac:dyDescent="0.25">
      <c r="A477" s="13" t="s">
        <v>459</v>
      </c>
      <c r="B477" s="53">
        <v>1</v>
      </c>
      <c r="C477" s="16"/>
    </row>
    <row r="478" spans="1:4" ht="18.75" x14ac:dyDescent="0.25">
      <c r="A478" s="13" t="s">
        <v>458</v>
      </c>
      <c r="B478" s="53">
        <v>46</v>
      </c>
      <c r="C478" s="16"/>
    </row>
  </sheetData>
  <mergeCells count="33">
    <mergeCell ref="A474:D474"/>
    <mergeCell ref="A6:C6"/>
    <mergeCell ref="A2:D4"/>
    <mergeCell ref="A7:C7"/>
    <mergeCell ref="A344:C344"/>
    <mergeCell ref="A355:C355"/>
    <mergeCell ref="A358:C358"/>
    <mergeCell ref="A370:C370"/>
    <mergeCell ref="A380:C380"/>
    <mergeCell ref="A8:C8"/>
    <mergeCell ref="A50:C50"/>
    <mergeCell ref="A66:C66"/>
    <mergeCell ref="A69:C69"/>
    <mergeCell ref="A73:C73"/>
    <mergeCell ref="A137:C137"/>
    <mergeCell ref="A187:C187"/>
    <mergeCell ref="A188:C188"/>
    <mergeCell ref="A205:C205"/>
    <mergeCell ref="A209:C209"/>
    <mergeCell ref="A247:C247"/>
    <mergeCell ref="A328:C328"/>
    <mergeCell ref="A357:C357"/>
    <mergeCell ref="A415:C415"/>
    <mergeCell ref="A427:C427"/>
    <mergeCell ref="A439:C439"/>
    <mergeCell ref="A457:C457"/>
    <mergeCell ref="A471:C471"/>
    <mergeCell ref="A472:C472"/>
    <mergeCell ref="A461:C461"/>
    <mergeCell ref="A462:C462"/>
    <mergeCell ref="A464:C464"/>
    <mergeCell ref="A466:C466"/>
    <mergeCell ref="A468:C468"/>
  </mergeCells>
  <conditionalFormatting sqref="A5">
    <cfRule type="duplicateValues" dxfId="0" priority="26"/>
  </conditionalFormatting>
  <dataValidations count="1">
    <dataValidation type="decimal" operator="greaterThan" allowBlank="1" showInputMessage="1" showErrorMessage="1" sqref="B138:C143 B453:C456 B458:C460" xr:uid="{00000000-0002-0000-0100-000000000000}">
      <formula1>0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2"/>
  <sheetViews>
    <sheetView zoomScaleNormal="100" workbookViewId="0">
      <selection activeCell="A23" sqref="A23"/>
    </sheetView>
  </sheetViews>
  <sheetFormatPr baseColWidth="10" defaultColWidth="11.42578125" defaultRowHeight="14.25" x14ac:dyDescent="0.2"/>
  <cols>
    <col min="1" max="1" width="112.42578125" style="1" bestFit="1" customWidth="1"/>
    <col min="2" max="16384" width="11.42578125" style="1"/>
  </cols>
  <sheetData>
    <row r="2" spans="1:6" ht="18" x14ac:dyDescent="0.25">
      <c r="A2" s="3" t="s">
        <v>7</v>
      </c>
    </row>
    <row r="3" spans="1:6" x14ac:dyDescent="0.2">
      <c r="A3" s="2"/>
    </row>
    <row r="4" spans="1:6" x14ac:dyDescent="0.2">
      <c r="A4" s="2"/>
    </row>
    <row r="5" spans="1:6" ht="18" x14ac:dyDescent="0.25">
      <c r="A5" s="6" t="s">
        <v>5</v>
      </c>
    </row>
    <row r="6" spans="1:6" ht="15" x14ac:dyDescent="0.2">
      <c r="A6" s="7" t="s">
        <v>8</v>
      </c>
      <c r="B6" s="5"/>
      <c r="C6" s="5"/>
      <c r="D6" s="5"/>
      <c r="E6" s="5"/>
      <c r="F6" s="5"/>
    </row>
    <row r="7" spans="1:6" ht="15" x14ac:dyDescent="0.2">
      <c r="A7" s="7" t="s">
        <v>9</v>
      </c>
      <c r="B7" s="5"/>
      <c r="C7" s="5"/>
      <c r="D7" s="5"/>
      <c r="E7" s="5"/>
      <c r="F7" s="5"/>
    </row>
    <row r="8" spans="1:6" ht="15" x14ac:dyDescent="0.2">
      <c r="A8" s="7" t="s">
        <v>10</v>
      </c>
      <c r="B8" s="5"/>
      <c r="C8" s="5"/>
      <c r="D8" s="5"/>
      <c r="E8" s="5"/>
      <c r="F8" s="5"/>
    </row>
    <row r="9" spans="1:6" ht="29.25" x14ac:dyDescent="0.2">
      <c r="A9" s="7" t="s">
        <v>16</v>
      </c>
      <c r="B9" s="5"/>
      <c r="C9" s="5"/>
      <c r="D9" s="5"/>
      <c r="E9" s="5"/>
      <c r="F9" s="5"/>
    </row>
    <row r="10" spans="1:6" ht="15" x14ac:dyDescent="0.2">
      <c r="A10" s="7" t="s">
        <v>12</v>
      </c>
      <c r="B10" s="5"/>
      <c r="C10" s="5"/>
      <c r="D10" s="5"/>
      <c r="E10" s="5"/>
      <c r="F10" s="5"/>
    </row>
    <row r="11" spans="1:6" x14ac:dyDescent="0.2">
      <c r="A11" s="8"/>
      <c r="B11" s="4"/>
      <c r="C11" s="4"/>
      <c r="D11" s="4"/>
      <c r="E11" s="4"/>
      <c r="F11" s="4"/>
    </row>
    <row r="12" spans="1:6" x14ac:dyDescent="0.2">
      <c r="A12" s="8"/>
      <c r="B12" s="4"/>
      <c r="C12" s="4"/>
      <c r="D12" s="4"/>
      <c r="E12" s="4"/>
      <c r="F12" s="4"/>
    </row>
    <row r="13" spans="1:6" ht="18" x14ac:dyDescent="0.25">
      <c r="A13" s="6" t="s">
        <v>6</v>
      </c>
      <c r="B13" s="4"/>
      <c r="C13" s="4"/>
      <c r="D13" s="4"/>
      <c r="E13" s="4"/>
      <c r="F13" s="4"/>
    </row>
    <row r="14" spans="1:6" ht="29.25" x14ac:dyDescent="0.2">
      <c r="A14" s="7" t="s">
        <v>11</v>
      </c>
      <c r="B14" s="5"/>
      <c r="C14" s="5"/>
      <c r="D14" s="5"/>
      <c r="E14" s="5"/>
      <c r="F14" s="5"/>
    </row>
    <row r="15" spans="1:6" ht="15" x14ac:dyDescent="0.2">
      <c r="A15" s="8" t="s">
        <v>17</v>
      </c>
      <c r="B15" s="4"/>
      <c r="C15" s="4"/>
      <c r="D15" s="4"/>
      <c r="E15" s="4"/>
      <c r="F15" s="4"/>
    </row>
    <row r="16" spans="1:6" ht="29.25" x14ac:dyDescent="0.2">
      <c r="A16" s="7" t="s">
        <v>18</v>
      </c>
      <c r="B16" s="5"/>
      <c r="C16" s="5"/>
      <c r="D16" s="5"/>
      <c r="E16" s="5"/>
      <c r="F16" s="5"/>
    </row>
    <row r="17" spans="1:6" ht="29.25" x14ac:dyDescent="0.2">
      <c r="A17" s="7" t="s">
        <v>25</v>
      </c>
      <c r="B17" s="5"/>
      <c r="C17" s="5"/>
      <c r="D17" s="5"/>
      <c r="E17" s="5"/>
      <c r="F17" s="5"/>
    </row>
    <row r="18" spans="1:6" ht="15" x14ac:dyDescent="0.2">
      <c r="A18" s="7" t="s">
        <v>13</v>
      </c>
      <c r="B18" s="5"/>
      <c r="C18" s="5"/>
      <c r="D18" s="5"/>
      <c r="E18" s="5"/>
      <c r="F18" s="5"/>
    </row>
    <row r="19" spans="1:6" ht="15" x14ac:dyDescent="0.2">
      <c r="A19" s="7" t="s">
        <v>14</v>
      </c>
      <c r="B19" s="5"/>
      <c r="C19" s="5"/>
      <c r="D19" s="5"/>
      <c r="E19" s="5"/>
      <c r="F19" s="5"/>
    </row>
    <row r="20" spans="1:6" ht="29.25" x14ac:dyDescent="0.2">
      <c r="A20" s="7" t="s">
        <v>35</v>
      </c>
      <c r="B20" s="5"/>
      <c r="C20" s="5"/>
      <c r="D20" s="5"/>
      <c r="E20" s="5"/>
      <c r="F20" s="5"/>
    </row>
    <row r="21" spans="1:6" ht="15" x14ac:dyDescent="0.2">
      <c r="A21" s="7" t="s">
        <v>34</v>
      </c>
      <c r="B21" s="5"/>
      <c r="C21" s="5"/>
      <c r="D21" s="5"/>
      <c r="E21" s="5"/>
      <c r="F21" s="5"/>
    </row>
    <row r="22" spans="1:6" x14ac:dyDescent="0.2">
      <c r="A22" s="5"/>
      <c r="B22" s="5"/>
      <c r="C22" s="5"/>
      <c r="D22" s="5"/>
      <c r="E22" s="5"/>
      <c r="F2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2024</vt:lpstr>
      <vt:lpstr>Necesidades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2023-12-21T02:14:21Z</dcterms:modified>
</cp:coreProperties>
</file>