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8. AGOSTO\"/>
    </mc:Choice>
  </mc:AlternateContent>
  <xr:revisionPtr revIDLastSave="0" documentId="13_ncr:1_{AA27166C-7B95-481C-8C38-9A25064460B0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4" l="1"/>
  <c r="J61" i="4"/>
  <c r="J35" i="4"/>
  <c r="J25" i="4"/>
  <c r="J19" i="4"/>
  <c r="J92" i="4" s="1"/>
  <c r="J18" i="4"/>
  <c r="D93" i="2"/>
  <c r="D19" i="2" s="1"/>
  <c r="D62" i="2"/>
  <c r="D36" i="2"/>
  <c r="D26" i="2"/>
  <c r="D20" i="2"/>
  <c r="I92" i="4"/>
  <c r="I71" i="4"/>
  <c r="I61" i="4"/>
  <c r="I54" i="4"/>
  <c r="I45" i="4"/>
  <c r="I35" i="4"/>
  <c r="I25" i="4"/>
  <c r="I19" i="4"/>
  <c r="I18" i="4"/>
  <c r="H61" i="4"/>
  <c r="H92" i="4" s="1"/>
  <c r="H18" i="4" s="1"/>
  <c r="H35" i="4"/>
  <c r="H25" i="4"/>
  <c r="H19" i="4"/>
  <c r="J20" i="2"/>
  <c r="J26" i="2"/>
  <c r="J36" i="2"/>
  <c r="J62" i="2"/>
  <c r="G61" i="4"/>
  <c r="G35" i="4"/>
  <c r="G25" i="4"/>
  <c r="G92" i="4" s="1"/>
  <c r="G18" i="4" s="1"/>
  <c r="G19" i="4"/>
  <c r="I93" i="2"/>
  <c r="I62" i="2"/>
  <c r="I36" i="2"/>
  <c r="I20" i="2"/>
  <c r="I26" i="2"/>
  <c r="F61" i="4"/>
  <c r="F35" i="4"/>
  <c r="F25" i="4"/>
  <c r="F19" i="4"/>
  <c r="F92" i="4" s="1"/>
  <c r="F18" i="4" s="1"/>
  <c r="H62" i="2"/>
  <c r="H36" i="2"/>
  <c r="H26" i="2"/>
  <c r="H20" i="2"/>
  <c r="D92" i="4"/>
  <c r="D18" i="4" s="1"/>
  <c r="C92" i="4"/>
  <c r="C18" i="4" s="1"/>
  <c r="N61" i="4"/>
  <c r="N92" i="4" s="1"/>
  <c r="M61" i="4"/>
  <c r="M92" i="4" s="1"/>
  <c r="L61" i="4"/>
  <c r="L92" i="4" s="1"/>
  <c r="K61" i="4"/>
  <c r="K92" i="4" s="1"/>
  <c r="E61" i="4"/>
  <c r="D61" i="4"/>
  <c r="C61" i="4"/>
  <c r="N35" i="4"/>
  <c r="M35" i="4"/>
  <c r="L35" i="4"/>
  <c r="K35" i="4"/>
  <c r="E35" i="4"/>
  <c r="D35" i="4"/>
  <c r="C35" i="4"/>
  <c r="N25" i="4"/>
  <c r="M25" i="4"/>
  <c r="L25" i="4"/>
  <c r="K25" i="4"/>
  <c r="E25" i="4"/>
  <c r="D25" i="4"/>
  <c r="C25" i="4"/>
  <c r="N19" i="4"/>
  <c r="M19" i="4"/>
  <c r="L19" i="4"/>
  <c r="K19" i="4"/>
  <c r="E19" i="4"/>
  <c r="E92" i="4" s="1"/>
  <c r="E18" i="4" s="1"/>
  <c r="D19" i="4"/>
  <c r="C19" i="4"/>
  <c r="N18" i="4"/>
  <c r="M18" i="4"/>
  <c r="L18" i="4"/>
  <c r="K18" i="4"/>
  <c r="G62" i="2"/>
  <c r="G36" i="2"/>
  <c r="G26" i="2"/>
  <c r="G20" i="2"/>
  <c r="D58" i="5"/>
  <c r="D32" i="5"/>
  <c r="D22" i="5"/>
  <c r="D16" i="5"/>
  <c r="F36" i="2"/>
  <c r="F62" i="2"/>
  <c r="F26" i="2"/>
  <c r="F20" i="2"/>
  <c r="E62" i="2"/>
  <c r="E36" i="2"/>
  <c r="E26" i="2"/>
  <c r="E20" i="2"/>
  <c r="C80" i="2"/>
  <c r="C77" i="2"/>
  <c r="C72" i="2"/>
  <c r="C62" i="2"/>
  <c r="C55" i="2"/>
  <c r="C46" i="2"/>
  <c r="C36" i="2"/>
  <c r="C26" i="2"/>
  <c r="C20" i="2"/>
  <c r="C22" i="5"/>
  <c r="C76" i="5"/>
  <c r="C73" i="5"/>
  <c r="C68" i="5"/>
  <c r="C58" i="5"/>
  <c r="C51" i="5"/>
  <c r="C42" i="5"/>
  <c r="C32" i="5"/>
  <c r="C16" i="5"/>
  <c r="P62" i="2"/>
  <c r="P36" i="2"/>
  <c r="P26" i="2"/>
  <c r="P20" i="2"/>
  <c r="O62" i="2"/>
  <c r="O36" i="2"/>
  <c r="O26" i="2"/>
  <c r="O20" i="2"/>
  <c r="N20" i="2"/>
  <c r="N19" i="2" s="1"/>
  <c r="N62" i="2"/>
  <c r="N36" i="2"/>
  <c r="N26" i="2"/>
  <c r="M62" i="2"/>
  <c r="M36" i="2"/>
  <c r="M26" i="2"/>
  <c r="M20" i="2"/>
  <c r="L20" i="2"/>
  <c r="L72" i="2"/>
  <c r="L62" i="2"/>
  <c r="L36" i="2"/>
  <c r="L26" i="2"/>
  <c r="K72" i="2"/>
  <c r="K62" i="2"/>
  <c r="K55" i="2"/>
  <c r="K46" i="2"/>
  <c r="K36" i="2"/>
  <c r="K26" i="2"/>
  <c r="K20" i="2"/>
  <c r="J93" i="2" l="1"/>
  <c r="J19" i="2" s="1"/>
  <c r="H93" i="2"/>
  <c r="H19" i="2" s="1"/>
  <c r="G93" i="2"/>
  <c r="G19" i="2" s="1"/>
  <c r="C93" i="2"/>
  <c r="C19" i="2" s="1"/>
  <c r="D89" i="5"/>
  <c r="D15" i="5" s="1"/>
  <c r="F93" i="2"/>
  <c r="F19" i="2" s="1"/>
  <c r="E93" i="2"/>
  <c r="E19" i="2" s="1"/>
  <c r="C89" i="5"/>
  <c r="C15" i="5" s="1"/>
  <c r="P93" i="2"/>
  <c r="P19" i="2"/>
  <c r="O93" i="2"/>
  <c r="O19" i="2"/>
  <c r="M93" i="2"/>
  <c r="M19" i="2"/>
  <c r="N93" i="2"/>
  <c r="K19" i="2"/>
  <c r="K93" i="2"/>
  <c r="L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<sst xmlns="http://schemas.openxmlformats.org/spreadsheetml/2006/main" count="286" uniqueCount="108">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</sst>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725227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445012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873524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8</xdr:row>
      <xdr:rowOff>142875</xdr:rowOff>
    </xdr:from>
    <xdr:to>
      <xdr:col>1</xdr:col>
      <xdr:colOff>4211410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zoomScale="145" zoomScaleNormal="145" workbookViewId="0">
      <selection activeCell="F11" sqref="F11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4" t="s">
        <v>100</v>
      </c>
      <c r="C6" s="55"/>
      <c r="D6" s="55"/>
      <c r="E6" s="22"/>
    </row>
    <row r="7" spans="2:5" ht="19.5" x14ac:dyDescent="0.25">
      <c r="B7" s="56" t="s">
        <v>101</v>
      </c>
      <c r="C7" s="57"/>
      <c r="D7" s="57"/>
      <c r="E7" s="23"/>
    </row>
    <row r="8" spans="2:5" ht="15.75" customHeight="1" x14ac:dyDescent="0.25">
      <c r="B8" s="58" t="s">
        <v>93</v>
      </c>
      <c r="C8" s="59"/>
      <c r="D8" s="59"/>
      <c r="E8" s="24"/>
    </row>
    <row r="9" spans="2:5" ht="15.75" customHeight="1" x14ac:dyDescent="0.25">
      <c r="B9" s="60" t="s">
        <v>106</v>
      </c>
      <c r="C9" s="61"/>
      <c r="D9" s="61"/>
      <c r="E9" s="23"/>
    </row>
    <row r="10" spans="2:5" ht="15.75" customHeight="1" x14ac:dyDescent="0.25">
      <c r="B10" s="62" t="s">
        <v>76</v>
      </c>
      <c r="C10" s="63"/>
      <c r="D10" s="63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68" t="s">
        <v>66</v>
      </c>
      <c r="C12" s="53" t="s">
        <v>92</v>
      </c>
      <c r="D12" s="53" t="s">
        <v>91</v>
      </c>
      <c r="E12" s="21"/>
    </row>
    <row r="13" spans="2:5" ht="15" customHeight="1" x14ac:dyDescent="0.25">
      <c r="B13" s="68"/>
      <c r="C13" s="53"/>
      <c r="D13" s="53"/>
      <c r="E13" s="21"/>
    </row>
    <row r="14" spans="2:5" ht="10.5" customHeight="1" x14ac:dyDescent="0.25">
      <c r="B14" s="68"/>
      <c r="C14" s="53"/>
      <c r="D14" s="53"/>
      <c r="E14" s="21"/>
    </row>
    <row r="15" spans="2:5" ht="15.75" x14ac:dyDescent="0.25">
      <c r="B15" s="26" t="s">
        <v>0</v>
      </c>
      <c r="C15" s="27">
        <f>SUM(C89)</f>
        <v>496944512</v>
      </c>
      <c r="D15" s="27">
        <f t="shared" ref="D15" si="0">SUM(D89)</f>
        <v>604444512</v>
      </c>
      <c r="E15" s="21"/>
    </row>
    <row r="16" spans="2:5" ht="15.75" x14ac:dyDescent="0.25">
      <c r="B16" s="28" t="s">
        <v>1</v>
      </c>
      <c r="C16" s="27">
        <f>SUM(C17:C21)</f>
        <v>332780014</v>
      </c>
      <c r="D16" s="46">
        <f>SUM(D17:D21)</f>
        <v>386780839</v>
      </c>
      <c r="E16" s="21"/>
    </row>
    <row r="17" spans="2:5" ht="15.75" x14ac:dyDescent="0.25">
      <c r="B17" s="29" t="s">
        <v>2</v>
      </c>
      <c r="C17" s="30">
        <v>288228321</v>
      </c>
      <c r="D17" s="43">
        <v>342229146</v>
      </c>
      <c r="E17" s="21"/>
    </row>
    <row r="18" spans="2:5" ht="15.75" x14ac:dyDescent="0.25">
      <c r="B18" s="29" t="s">
        <v>3</v>
      </c>
      <c r="C18" s="30">
        <v>25819810</v>
      </c>
      <c r="D18" s="43">
        <v>25819810</v>
      </c>
      <c r="E18" s="21"/>
    </row>
    <row r="19" spans="2:5" ht="15.75" x14ac:dyDescent="0.25">
      <c r="B19" s="29" t="s">
        <v>4</v>
      </c>
      <c r="C19" s="30">
        <v>0</v>
      </c>
      <c r="D19" s="43">
        <v>0</v>
      </c>
      <c r="E19" s="21"/>
    </row>
    <row r="20" spans="2:5" ht="15.75" x14ac:dyDescent="0.25">
      <c r="B20" s="29" t="s">
        <v>5</v>
      </c>
      <c r="C20" s="30">
        <v>0</v>
      </c>
      <c r="D20" s="43">
        <v>0</v>
      </c>
      <c r="E20" s="21"/>
    </row>
    <row r="21" spans="2:5" ht="15.75" x14ac:dyDescent="0.25">
      <c r="B21" s="29" t="s">
        <v>6</v>
      </c>
      <c r="C21" s="30">
        <v>18731883</v>
      </c>
      <c r="D21" s="43">
        <v>18731883</v>
      </c>
      <c r="E21" s="21"/>
    </row>
    <row r="22" spans="2:5" ht="15.75" x14ac:dyDescent="0.25">
      <c r="B22" s="28" t="s">
        <v>7</v>
      </c>
      <c r="C22" s="27">
        <f>SUM(C23:C31)</f>
        <v>43434000</v>
      </c>
      <c r="D22" s="46">
        <f>SUM(D23:D31)</f>
        <v>72093419.24000001</v>
      </c>
      <c r="E22" s="21"/>
    </row>
    <row r="23" spans="2:5" ht="15.75" x14ac:dyDescent="0.25">
      <c r="B23" s="29" t="s">
        <v>8</v>
      </c>
      <c r="C23" s="30">
        <v>13009000</v>
      </c>
      <c r="D23" s="47">
        <v>13006000</v>
      </c>
      <c r="E23" s="21"/>
    </row>
    <row r="24" spans="2:5" ht="15.75" x14ac:dyDescent="0.25">
      <c r="B24" s="29" t="s">
        <v>9</v>
      </c>
      <c r="C24" s="30">
        <v>250000</v>
      </c>
      <c r="D24" s="47">
        <v>250000</v>
      </c>
      <c r="E24" s="21"/>
    </row>
    <row r="25" spans="2:5" ht="15.75" x14ac:dyDescent="0.25">
      <c r="B25" s="29" t="s">
        <v>10</v>
      </c>
      <c r="C25" s="30">
        <v>6000000</v>
      </c>
      <c r="D25" s="47">
        <v>6000000</v>
      </c>
      <c r="E25" s="21"/>
    </row>
    <row r="26" spans="2:5" ht="15.75" x14ac:dyDescent="0.25">
      <c r="B26" s="29" t="s">
        <v>11</v>
      </c>
      <c r="C26" s="30">
        <v>0</v>
      </c>
      <c r="D26" s="47">
        <v>0</v>
      </c>
      <c r="E26" s="21"/>
    </row>
    <row r="27" spans="2:5" ht="15.75" x14ac:dyDescent="0.25">
      <c r="B27" s="29" t="s">
        <v>12</v>
      </c>
      <c r="C27" s="30">
        <v>7750000</v>
      </c>
      <c r="D27" s="47">
        <v>6495000</v>
      </c>
      <c r="E27" s="21"/>
    </row>
    <row r="28" spans="2:5" ht="15.75" x14ac:dyDescent="0.25">
      <c r="B28" s="29" t="s">
        <v>13</v>
      </c>
      <c r="C28" s="30">
        <v>4350000</v>
      </c>
      <c r="D28" s="47">
        <v>8012894.2400000002</v>
      </c>
      <c r="E28" s="21"/>
    </row>
    <row r="29" spans="2:5" ht="15.75" x14ac:dyDescent="0.25">
      <c r="B29" s="29" t="s">
        <v>14</v>
      </c>
      <c r="C29" s="30">
        <v>9250000</v>
      </c>
      <c r="D29" s="47">
        <v>34661800</v>
      </c>
      <c r="E29" s="21"/>
    </row>
    <row r="30" spans="2:5" ht="15.75" x14ac:dyDescent="0.25">
      <c r="B30" s="29" t="s">
        <v>15</v>
      </c>
      <c r="C30" s="30">
        <v>1525000</v>
      </c>
      <c r="D30" s="47">
        <v>1263000</v>
      </c>
      <c r="E30" s="21"/>
    </row>
    <row r="31" spans="2:5" ht="15.75" x14ac:dyDescent="0.25">
      <c r="B31" s="29" t="s">
        <v>16</v>
      </c>
      <c r="C31" s="30">
        <v>1300000</v>
      </c>
      <c r="D31" s="47">
        <v>2404725</v>
      </c>
      <c r="E31" s="21"/>
    </row>
    <row r="32" spans="2:5" ht="15.75" x14ac:dyDescent="0.25">
      <c r="B32" s="28" t="s">
        <v>17</v>
      </c>
      <c r="C32" s="27">
        <f>SUM(C33:C41)</f>
        <v>112585498</v>
      </c>
      <c r="D32" s="46">
        <f t="shared" ref="D32" si="1">SUM(D33:D41)</f>
        <v>128760015.84</v>
      </c>
      <c r="E32" s="21"/>
    </row>
    <row r="33" spans="2:5" ht="15.75" x14ac:dyDescent="0.25">
      <c r="B33" s="29" t="s">
        <v>18</v>
      </c>
      <c r="C33" s="30">
        <v>33000498</v>
      </c>
      <c r="D33" s="47">
        <v>35243398</v>
      </c>
      <c r="E33" s="21"/>
    </row>
    <row r="34" spans="2:5" ht="15.75" x14ac:dyDescent="0.25">
      <c r="B34" s="29" t="s">
        <v>19</v>
      </c>
      <c r="C34" s="30">
        <v>17202505</v>
      </c>
      <c r="D34" s="47">
        <v>26780822.84</v>
      </c>
      <c r="E34" s="21"/>
    </row>
    <row r="35" spans="2:5" ht="15.75" x14ac:dyDescent="0.25">
      <c r="B35" s="29" t="s">
        <v>20</v>
      </c>
      <c r="C35" s="30">
        <v>2500000</v>
      </c>
      <c r="D35" s="47">
        <v>3700000</v>
      </c>
      <c r="E35" s="21"/>
    </row>
    <row r="36" spans="2:5" ht="15.75" x14ac:dyDescent="0.25">
      <c r="B36" s="29" t="s">
        <v>21</v>
      </c>
      <c r="C36" s="30">
        <v>0</v>
      </c>
      <c r="D36" s="47">
        <v>0</v>
      </c>
      <c r="E36" s="21"/>
    </row>
    <row r="37" spans="2:5" ht="15.75" x14ac:dyDescent="0.25">
      <c r="B37" s="29" t="s">
        <v>22</v>
      </c>
      <c r="C37" s="30">
        <v>6435000</v>
      </c>
      <c r="D37" s="47">
        <v>5285000</v>
      </c>
      <c r="E37" s="21"/>
    </row>
    <row r="38" spans="2:5" ht="15.75" x14ac:dyDescent="0.25">
      <c r="B38" s="29" t="s">
        <v>23</v>
      </c>
      <c r="C38" s="30">
        <v>0</v>
      </c>
      <c r="D38" s="47">
        <v>37100</v>
      </c>
      <c r="E38" s="21"/>
    </row>
    <row r="39" spans="2:5" ht="15.75" x14ac:dyDescent="0.25">
      <c r="B39" s="29" t="s">
        <v>24</v>
      </c>
      <c r="C39" s="30">
        <v>40297495</v>
      </c>
      <c r="D39" s="47">
        <v>40947495</v>
      </c>
      <c r="E39" s="21"/>
    </row>
    <row r="40" spans="2:5" ht="15.75" x14ac:dyDescent="0.25">
      <c r="B40" s="29" t="s">
        <v>25</v>
      </c>
      <c r="C40" s="30">
        <v>0</v>
      </c>
      <c r="D40" s="47">
        <v>0</v>
      </c>
      <c r="E40" s="21"/>
    </row>
    <row r="41" spans="2:5" ht="15.75" x14ac:dyDescent="0.25">
      <c r="B41" s="29" t="s">
        <v>26</v>
      </c>
      <c r="C41" s="30">
        <v>13150000</v>
      </c>
      <c r="D41" s="47">
        <v>16766200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8145000</v>
      </c>
      <c r="D58" s="46">
        <f>SUM(D59:D67)</f>
        <v>16810237.920000002</v>
      </c>
      <c r="E58" s="21"/>
    </row>
    <row r="59" spans="2:5" ht="15.75" x14ac:dyDescent="0.25">
      <c r="B59" s="29" t="s">
        <v>44</v>
      </c>
      <c r="C59" s="30">
        <v>4900000</v>
      </c>
      <c r="D59" s="47">
        <v>10095482.4</v>
      </c>
      <c r="E59" s="21"/>
    </row>
    <row r="60" spans="2:5" ht="15.75" x14ac:dyDescent="0.25">
      <c r="B60" s="29" t="s">
        <v>45</v>
      </c>
      <c r="C60" s="30">
        <v>425000</v>
      </c>
      <c r="D60" s="47">
        <v>486000</v>
      </c>
      <c r="E60" s="21"/>
    </row>
    <row r="61" spans="2:5" ht="15.75" x14ac:dyDescent="0.25">
      <c r="B61" s="29" t="s">
        <v>46</v>
      </c>
      <c r="C61" s="30">
        <v>0</v>
      </c>
      <c r="D61" s="47">
        <v>0</v>
      </c>
      <c r="E61" s="21"/>
    </row>
    <row r="62" spans="2:5" ht="15.75" x14ac:dyDescent="0.25">
      <c r="B62" s="29" t="s">
        <v>47</v>
      </c>
      <c r="C62" s="30">
        <v>2020000</v>
      </c>
      <c r="D62" s="47">
        <v>940505.52</v>
      </c>
      <c r="E62" s="21"/>
    </row>
    <row r="63" spans="2:5" ht="15.75" x14ac:dyDescent="0.25">
      <c r="B63" s="29" t="s">
        <v>48</v>
      </c>
      <c r="C63" s="30">
        <v>0</v>
      </c>
      <c r="D63" s="47">
        <v>3209019</v>
      </c>
      <c r="E63" s="21"/>
    </row>
    <row r="64" spans="2:5" ht="15.75" x14ac:dyDescent="0.25">
      <c r="B64" s="29" t="s">
        <v>49</v>
      </c>
      <c r="C64" s="30">
        <v>800000</v>
      </c>
      <c r="D64" s="47">
        <v>2079231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47"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496944512</v>
      </c>
      <c r="D89" s="41">
        <f t="shared" ref="D89" si="2">SUM(D16+D22+D32+D42+D51+D58+D68+D73+D76)</f>
        <v>604444512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4" t="s">
        <v>102</v>
      </c>
      <c r="C91" s="65"/>
      <c r="D91" s="21"/>
      <c r="E91" s="21"/>
    </row>
    <row r="92" spans="2:5" ht="30.75" customHeight="1" thickBot="1" x14ac:dyDescent="0.3">
      <c r="B92" s="66" t="s">
        <v>103</v>
      </c>
      <c r="C92" s="67"/>
      <c r="D92" s="21"/>
      <c r="E92" s="21"/>
    </row>
    <row r="93" spans="2:5" ht="51" customHeight="1" thickBot="1" x14ac:dyDescent="0.3">
      <c r="B93" s="64" t="s">
        <v>104</v>
      </c>
      <c r="C93" s="65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4"/>
  <sheetViews>
    <sheetView showGridLines="0" zoomScale="70" zoomScaleNormal="70" workbookViewId="0">
      <selection activeCell="P104" sqref="B1:Q104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bestFit="1" customWidth="1"/>
    <col min="10" max="10" width="13.42578125" style="50" bestFit="1" customWidth="1"/>
    <col min="11" max="12" width="13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54" t="s">
        <v>95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2:17" ht="21" customHeight="1" x14ac:dyDescent="0.25">
      <c r="B12" s="69" t="s">
        <v>94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2:17" x14ac:dyDescent="0.25">
      <c r="B13" s="73" t="s">
        <v>93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2:17" ht="15.75" customHeight="1" x14ac:dyDescent="0.25">
      <c r="B14" s="62" t="s">
        <v>107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</row>
    <row r="15" spans="2:17" ht="15.75" customHeight="1" x14ac:dyDescent="0.25">
      <c r="B15" s="63" t="s">
        <v>76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</row>
    <row r="16" spans="2:17" ht="15.75" customHeight="1" x14ac:dyDescent="0.25"/>
    <row r="17" spans="2:17" ht="25.5" customHeight="1" x14ac:dyDescent="0.25">
      <c r="B17" s="71" t="s">
        <v>66</v>
      </c>
      <c r="C17" s="72" t="s">
        <v>92</v>
      </c>
      <c r="D17" s="72" t="s">
        <v>91</v>
      </c>
      <c r="E17" s="77" t="s">
        <v>90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2:17" x14ac:dyDescent="0.25">
      <c r="B18" s="71"/>
      <c r="C18" s="72"/>
      <c r="D18" s="72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7" s="49" customFormat="1" x14ac:dyDescent="0.25">
      <c r="B19" s="2" t="s">
        <v>0</v>
      </c>
      <c r="C19" s="44">
        <f>SUM(C93)</f>
        <v>496944512</v>
      </c>
      <c r="D19" s="44">
        <f t="shared" ref="D19" si="0">SUM(D93)</f>
        <v>604444512</v>
      </c>
      <c r="E19" s="44">
        <f t="shared" ref="E19:I19" si="1">SUM(E93)</f>
        <v>28578917.27</v>
      </c>
      <c r="F19" s="44">
        <f t="shared" si="1"/>
        <v>57784645.779999994</v>
      </c>
      <c r="G19" s="44">
        <f t="shared" ref="G19:H19" si="2">SUM(G93)</f>
        <v>29728493.679999996</v>
      </c>
      <c r="H19" s="44">
        <f t="shared" si="2"/>
        <v>36990679.210000001</v>
      </c>
      <c r="I19" s="44">
        <f t="shared" si="1"/>
        <v>34721998.089999996</v>
      </c>
      <c r="J19" s="44">
        <f t="shared" ref="J19" si="3">SUM(J93)</f>
        <v>40306678.529999994</v>
      </c>
      <c r="K19" s="12">
        <f t="shared" ref="K19:P19" si="4">K20+K26+K36+K62</f>
        <v>48701406.509999998</v>
      </c>
      <c r="L19" s="12">
        <f t="shared" si="4"/>
        <v>35857301.460000001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7" s="49" customFormat="1" x14ac:dyDescent="0.25">
      <c r="B20" s="6" t="s">
        <v>1</v>
      </c>
      <c r="C20" s="44">
        <f>SUM(C21:C25)</f>
        <v>332780014</v>
      </c>
      <c r="D20" s="12">
        <f>SUM(D21:D25)</f>
        <v>386780839</v>
      </c>
      <c r="E20" s="12">
        <f t="shared" ref="E20:F20" si="5">SUM(E21:E25)</f>
        <v>27923112.329999998</v>
      </c>
      <c r="F20" s="12">
        <f t="shared" si="5"/>
        <v>56191816.059999995</v>
      </c>
      <c r="G20" s="12">
        <f t="shared" ref="G20:I20" si="6">SUM(G21:G25)</f>
        <v>27246180.329999998</v>
      </c>
      <c r="H20" s="12">
        <f t="shared" si="6"/>
        <v>26665777.049999997</v>
      </c>
      <c r="I20" s="12">
        <f t="shared" si="6"/>
        <v>27210690.789999999</v>
      </c>
      <c r="J20" s="12">
        <f t="shared" ref="J20" si="7">SUM(J21:J25)</f>
        <v>27253311.710000001</v>
      </c>
      <c r="K20" s="12">
        <f>SUM(K21:K25)</f>
        <v>30551351.91</v>
      </c>
      <c r="L20" s="12">
        <f>SUM(L21:L25)</f>
        <v>26334522.41</v>
      </c>
      <c r="M20" s="12">
        <f>M21+M22+M25</f>
        <v>0</v>
      </c>
      <c r="N20" s="12">
        <f>N21+N22+N25</f>
        <v>0</v>
      </c>
      <c r="O20" s="12">
        <f>O21+O22+O25</f>
        <v>0</v>
      </c>
      <c r="P20" s="12">
        <f>P21+P22+P25</f>
        <v>0</v>
      </c>
      <c r="Q20" s="48"/>
    </row>
    <row r="21" spans="2:17" x14ac:dyDescent="0.25">
      <c r="B21" s="7" t="s">
        <v>2</v>
      </c>
      <c r="C21" s="45">
        <v>288228321</v>
      </c>
      <c r="D21" s="45">
        <v>342229146</v>
      </c>
      <c r="E21" s="13">
        <v>24324778.379999999</v>
      </c>
      <c r="F21" s="13">
        <v>49017056.759999998</v>
      </c>
      <c r="G21" s="13">
        <v>23760778.379999999</v>
      </c>
      <c r="H21" s="13">
        <v>23266068.879999999</v>
      </c>
      <c r="I21" s="13">
        <v>23774431.199999999</v>
      </c>
      <c r="J21" s="13">
        <v>23833487.879999999</v>
      </c>
      <c r="K21" s="13">
        <v>26353987.879999999</v>
      </c>
      <c r="L21" s="40">
        <v>24154487.879999999</v>
      </c>
      <c r="M21" s="13"/>
      <c r="N21" s="13"/>
      <c r="O21" s="13"/>
      <c r="P21" s="13"/>
      <c r="Q21" s="10"/>
    </row>
    <row r="22" spans="2:17" x14ac:dyDescent="0.25">
      <c r="B22" s="7" t="s">
        <v>3</v>
      </c>
      <c r="C22" s="45">
        <v>25819810</v>
      </c>
      <c r="D22" s="45">
        <v>25819810</v>
      </c>
      <c r="E22" s="13">
        <v>2199800</v>
      </c>
      <c r="F22" s="13">
        <v>4371400</v>
      </c>
      <c r="G22" s="13">
        <v>2138800</v>
      </c>
      <c r="H22" s="13">
        <v>2098200</v>
      </c>
      <c r="I22" s="13">
        <v>2092000</v>
      </c>
      <c r="J22" s="13">
        <v>2072200</v>
      </c>
      <c r="K22" s="13">
        <v>2629200</v>
      </c>
      <c r="L22" s="13">
        <v>2030400</v>
      </c>
      <c r="M22" s="13"/>
      <c r="N22" s="13"/>
      <c r="O22" s="13"/>
      <c r="P22" s="13"/>
      <c r="Q22" s="10"/>
    </row>
    <row r="23" spans="2:17" x14ac:dyDescent="0.25">
      <c r="B23" s="7" t="s">
        <v>4</v>
      </c>
      <c r="C23" s="45">
        <v>0</v>
      </c>
      <c r="D23" s="45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7" x14ac:dyDescent="0.25">
      <c r="B24" s="7" t="s">
        <v>5</v>
      </c>
      <c r="C24" s="45">
        <v>0</v>
      </c>
      <c r="D24" s="45">
        <v>0</v>
      </c>
      <c r="E24" s="13">
        <v>0</v>
      </c>
      <c r="F24" s="13">
        <v>0</v>
      </c>
      <c r="G24" s="13">
        <v>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5">
      <c r="B25" s="7" t="s">
        <v>6</v>
      </c>
      <c r="C25" s="45">
        <v>18731883</v>
      </c>
      <c r="D25" s="45">
        <v>18731883</v>
      </c>
      <c r="E25" s="13">
        <v>1398533.95</v>
      </c>
      <c r="F25" s="13">
        <v>2803359.3</v>
      </c>
      <c r="G25" s="13">
        <v>1346601.95</v>
      </c>
      <c r="H25" s="13">
        <v>1301508.17</v>
      </c>
      <c r="I25" s="13">
        <v>1344259.59</v>
      </c>
      <c r="J25" s="13">
        <v>1347623.83</v>
      </c>
      <c r="K25" s="13">
        <v>1568164.03</v>
      </c>
      <c r="L25" s="13">
        <v>149634.53</v>
      </c>
      <c r="M25" s="13"/>
      <c r="N25" s="13"/>
      <c r="O25" s="13"/>
      <c r="P25" s="13"/>
      <c r="Q25" s="10"/>
    </row>
    <row r="26" spans="2:17" s="49" customFormat="1" x14ac:dyDescent="0.25">
      <c r="B26" s="6" t="s">
        <v>7</v>
      </c>
      <c r="C26" s="44">
        <f t="shared" ref="C26:I26" si="8">SUM(C27:C35)</f>
        <v>43434000</v>
      </c>
      <c r="D26" s="12">
        <f>SUM(D27:D35)</f>
        <v>72093419.24000001</v>
      </c>
      <c r="E26" s="12">
        <f t="shared" si="8"/>
        <v>655804.94000000006</v>
      </c>
      <c r="F26" s="12">
        <f t="shared" si="8"/>
        <v>1592829.72</v>
      </c>
      <c r="G26" s="12">
        <f t="shared" si="8"/>
        <v>1162335.49</v>
      </c>
      <c r="H26" s="12">
        <f t="shared" si="8"/>
        <v>2419610.0499999998</v>
      </c>
      <c r="I26" s="12">
        <f t="shared" si="8"/>
        <v>1282563.2</v>
      </c>
      <c r="J26" s="12">
        <f t="shared" ref="J26" si="9">SUM(J27:J35)</f>
        <v>1741186.36</v>
      </c>
      <c r="K26" s="12">
        <f>SUM(K27:K35)</f>
        <v>5868956.5500000007</v>
      </c>
      <c r="L26" s="12">
        <f>SUM(L27:L35)</f>
        <v>1310499.99</v>
      </c>
      <c r="M26" s="12">
        <f>M27+M28+M29+M31</f>
        <v>0</v>
      </c>
      <c r="N26" s="12">
        <f>N27+N29+N31+N33</f>
        <v>0</v>
      </c>
      <c r="O26" s="12">
        <f>O27+O29+O31</f>
        <v>0</v>
      </c>
      <c r="P26" s="12">
        <f>P27+P28+P29+P31+P33+P35</f>
        <v>0</v>
      </c>
      <c r="Q26" s="48"/>
    </row>
    <row r="27" spans="2:17" x14ac:dyDescent="0.25">
      <c r="B27" s="7" t="s">
        <v>8</v>
      </c>
      <c r="C27" s="45">
        <v>13009000</v>
      </c>
      <c r="D27" s="13">
        <v>13006000</v>
      </c>
      <c r="E27" s="13">
        <v>573835.43000000005</v>
      </c>
      <c r="F27" s="13">
        <v>1098790.7</v>
      </c>
      <c r="G27" s="13">
        <v>900201.05</v>
      </c>
      <c r="H27" s="13">
        <v>888718.54</v>
      </c>
      <c r="I27" s="13">
        <v>896348.96</v>
      </c>
      <c r="J27" s="13">
        <v>1003066.85</v>
      </c>
      <c r="K27" s="13">
        <v>1019900.3</v>
      </c>
      <c r="L27" s="13">
        <v>1085437.47</v>
      </c>
      <c r="M27" s="13"/>
      <c r="N27" s="13"/>
      <c r="O27" s="13"/>
      <c r="P27" s="13"/>
      <c r="Q27" s="10"/>
    </row>
    <row r="28" spans="2:17" x14ac:dyDescent="0.25">
      <c r="B28" s="7" t="s">
        <v>9</v>
      </c>
      <c r="C28" s="45">
        <v>250000</v>
      </c>
      <c r="D28" s="13">
        <v>250000</v>
      </c>
      <c r="E28" s="13">
        <v>0</v>
      </c>
      <c r="F28" s="13">
        <v>0</v>
      </c>
      <c r="G28" s="13">
        <v>41964.93</v>
      </c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7" x14ac:dyDescent="0.25">
      <c r="B29" s="7" t="s">
        <v>10</v>
      </c>
      <c r="C29" s="45">
        <v>6000000</v>
      </c>
      <c r="D29" s="13">
        <v>6000000</v>
      </c>
      <c r="E29" s="13">
        <v>0</v>
      </c>
      <c r="F29" s="13">
        <v>330100</v>
      </c>
      <c r="G29" s="13">
        <v>138200</v>
      </c>
      <c r="H29" s="13">
        <v>1418950</v>
      </c>
      <c r="I29" s="13">
        <v>278400</v>
      </c>
      <c r="J29" s="13">
        <v>473250</v>
      </c>
      <c r="K29" s="13">
        <v>101650</v>
      </c>
      <c r="L29" s="13">
        <v>88700</v>
      </c>
      <c r="M29" s="13"/>
      <c r="N29" s="13"/>
      <c r="O29" s="13"/>
      <c r="P29" s="13"/>
      <c r="Q29" s="10"/>
    </row>
    <row r="30" spans="2:17" x14ac:dyDescent="0.25">
      <c r="B30" s="7" t="s">
        <v>11</v>
      </c>
      <c r="C30" s="45">
        <v>0</v>
      </c>
      <c r="D30" s="13">
        <v>0</v>
      </c>
      <c r="E30" s="13">
        <v>0</v>
      </c>
      <c r="F30" s="13">
        <v>0</v>
      </c>
      <c r="G30" s="13">
        <v>0</v>
      </c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7" x14ac:dyDescent="0.25">
      <c r="B31" s="7" t="s">
        <v>12</v>
      </c>
      <c r="C31" s="45">
        <v>7750000</v>
      </c>
      <c r="D31" s="13">
        <v>6495000</v>
      </c>
      <c r="E31" s="13">
        <v>81969.509999999995</v>
      </c>
      <c r="F31" s="13">
        <v>163939.01999999999</v>
      </c>
      <c r="G31" s="13">
        <v>81969.509999999995</v>
      </c>
      <c r="H31" s="13">
        <v>81969.509999999995</v>
      </c>
      <c r="I31" s="13">
        <v>107814.24</v>
      </c>
      <c r="J31" s="13">
        <v>81969.509999999995</v>
      </c>
      <c r="K31" s="13">
        <v>36642</v>
      </c>
      <c r="L31" s="13">
        <v>136362.51999999999</v>
      </c>
      <c r="M31" s="13"/>
      <c r="N31" s="13"/>
      <c r="O31" s="13"/>
      <c r="P31" s="13"/>
      <c r="Q31" s="10"/>
    </row>
    <row r="32" spans="2:17" x14ac:dyDescent="0.25">
      <c r="B32" s="7" t="s">
        <v>13</v>
      </c>
      <c r="C32" s="45">
        <v>4350000</v>
      </c>
      <c r="D32" s="13">
        <v>8012894.2400000002</v>
      </c>
      <c r="E32" s="13">
        <v>0</v>
      </c>
      <c r="F32" s="13">
        <v>0</v>
      </c>
      <c r="G32" s="13">
        <v>0</v>
      </c>
      <c r="H32" s="13">
        <v>0</v>
      </c>
      <c r="I32" s="13"/>
      <c r="J32" s="13"/>
      <c r="K32" s="13">
        <v>2412764.7200000002</v>
      </c>
      <c r="L32" s="13"/>
      <c r="M32" s="13"/>
      <c r="N32" s="13"/>
      <c r="O32" s="13"/>
      <c r="P32" s="13"/>
      <c r="Q32" s="10"/>
    </row>
    <row r="33" spans="2:17" x14ac:dyDescent="0.25">
      <c r="B33" s="7" t="s">
        <v>14</v>
      </c>
      <c r="C33" s="45">
        <v>9250000</v>
      </c>
      <c r="D33" s="13">
        <v>34661800</v>
      </c>
      <c r="E33" s="13">
        <v>0</v>
      </c>
      <c r="F33" s="13">
        <v>0</v>
      </c>
      <c r="G33" s="13">
        <v>0</v>
      </c>
      <c r="H33" s="13">
        <v>29972</v>
      </c>
      <c r="I33" s="13"/>
      <c r="J33" s="13"/>
      <c r="K33" s="13">
        <v>2297999.5299999998</v>
      </c>
      <c r="L33" s="13"/>
      <c r="M33" s="13"/>
      <c r="N33" s="13"/>
      <c r="O33" s="13"/>
      <c r="P33" s="13"/>
      <c r="Q33" s="10"/>
    </row>
    <row r="34" spans="2:17" x14ac:dyDescent="0.25">
      <c r="B34" s="7" t="s">
        <v>15</v>
      </c>
      <c r="C34" s="45">
        <v>1525000</v>
      </c>
      <c r="D34" s="13">
        <v>1263000</v>
      </c>
      <c r="E34" s="13">
        <v>0</v>
      </c>
      <c r="F34" s="13">
        <v>0</v>
      </c>
      <c r="G34" s="13">
        <v>0</v>
      </c>
      <c r="H34" s="13">
        <v>0</v>
      </c>
      <c r="I34" s="13"/>
      <c r="J34" s="13">
        <v>182900</v>
      </c>
      <c r="K34" s="13"/>
      <c r="L34" s="13"/>
      <c r="M34" s="13"/>
      <c r="N34" s="13"/>
      <c r="O34" s="13"/>
      <c r="P34" s="13"/>
      <c r="Q34" s="10"/>
    </row>
    <row r="35" spans="2:17" x14ac:dyDescent="0.25">
      <c r="B35" s="7" t="s">
        <v>16</v>
      </c>
      <c r="C35" s="45">
        <v>1300000</v>
      </c>
      <c r="D35" s="13">
        <v>2404725</v>
      </c>
      <c r="E35" s="13">
        <v>0</v>
      </c>
      <c r="F35" s="13">
        <v>0</v>
      </c>
      <c r="G35" s="13">
        <v>0</v>
      </c>
      <c r="H35" s="13">
        <v>0</v>
      </c>
      <c r="I35" s="13"/>
      <c r="J35" s="13"/>
      <c r="K35" s="38"/>
      <c r="L35" s="13"/>
      <c r="M35" s="13"/>
      <c r="N35" s="13"/>
      <c r="O35" s="13"/>
      <c r="P35" s="13"/>
      <c r="Q35" s="10"/>
    </row>
    <row r="36" spans="2:17" s="49" customFormat="1" x14ac:dyDescent="0.25">
      <c r="B36" s="6" t="s">
        <v>17</v>
      </c>
      <c r="C36" s="44">
        <f t="shared" ref="C36:F36" si="10">SUM(C37:C45)</f>
        <v>112585498</v>
      </c>
      <c r="D36" s="12">
        <f t="shared" ref="D36" si="11">SUM(D37:D45)</f>
        <v>128760015.84</v>
      </c>
      <c r="E36" s="12">
        <f t="shared" si="10"/>
        <v>0</v>
      </c>
      <c r="F36" s="12">
        <f t="shared" si="10"/>
        <v>0</v>
      </c>
      <c r="G36" s="12">
        <f t="shared" ref="G36:I36" si="12">SUM(G37:G45)</f>
        <v>871177.84000000008</v>
      </c>
      <c r="H36" s="12">
        <f t="shared" si="12"/>
        <v>7905292.1100000003</v>
      </c>
      <c r="I36" s="12">
        <f t="shared" si="12"/>
        <v>4962214.7</v>
      </c>
      <c r="J36" s="12">
        <f t="shared" ref="J36" si="13">SUM(J37:J45)</f>
        <v>10374882.23</v>
      </c>
      <c r="K36" s="12">
        <f>SUM(K37:K45)</f>
        <v>11607259.049999999</v>
      </c>
      <c r="L36" s="12">
        <f>SUM(L37:L45)</f>
        <v>8212279.0600000005</v>
      </c>
      <c r="M36" s="12">
        <f>M37+M38+M41+M43+M45</f>
        <v>0</v>
      </c>
      <c r="N36" s="12">
        <f>N37+N38+N39+N41+N43+N45</f>
        <v>0</v>
      </c>
      <c r="O36" s="12">
        <f>O37+O38+O39+O43+O45</f>
        <v>0</v>
      </c>
      <c r="P36" s="12">
        <f>P37+P38+P39+P41+P43+P45</f>
        <v>0</v>
      </c>
      <c r="Q36" s="48"/>
    </row>
    <row r="37" spans="2:17" x14ac:dyDescent="0.25">
      <c r="B37" s="7" t="s">
        <v>18</v>
      </c>
      <c r="C37" s="45">
        <v>33000498</v>
      </c>
      <c r="D37" s="13">
        <v>35243398</v>
      </c>
      <c r="E37" s="13">
        <v>0</v>
      </c>
      <c r="F37" s="13">
        <v>0</v>
      </c>
      <c r="G37" s="13">
        <v>0</v>
      </c>
      <c r="H37" s="13"/>
      <c r="I37" s="13">
        <v>29750</v>
      </c>
      <c r="J37" s="13"/>
      <c r="K37" s="13">
        <v>4969820.3499999996</v>
      </c>
      <c r="L37" s="13">
        <v>4366344.1100000003</v>
      </c>
      <c r="M37" s="13"/>
      <c r="N37" s="13"/>
      <c r="O37" s="13"/>
      <c r="P37" s="13"/>
      <c r="Q37" s="10"/>
    </row>
    <row r="38" spans="2:17" x14ac:dyDescent="0.25">
      <c r="B38" s="7" t="s">
        <v>19</v>
      </c>
      <c r="C38" s="45">
        <v>17202505</v>
      </c>
      <c r="D38" s="13">
        <v>26780822.84</v>
      </c>
      <c r="E38" s="13">
        <v>0</v>
      </c>
      <c r="F38" s="13">
        <v>0</v>
      </c>
      <c r="G38" s="13">
        <v>561090</v>
      </c>
      <c r="H38" s="13"/>
      <c r="I38" s="13"/>
      <c r="J38" s="13">
        <v>123900</v>
      </c>
      <c r="K38" s="10"/>
      <c r="L38" s="13"/>
      <c r="M38" s="13"/>
      <c r="N38" s="13"/>
      <c r="O38" s="13"/>
      <c r="P38" s="13"/>
      <c r="Q38" s="10"/>
    </row>
    <row r="39" spans="2:17" x14ac:dyDescent="0.25">
      <c r="B39" s="7" t="s">
        <v>20</v>
      </c>
      <c r="C39" s="45">
        <v>2500000</v>
      </c>
      <c r="D39" s="13">
        <v>3700000</v>
      </c>
      <c r="E39" s="13">
        <v>0</v>
      </c>
      <c r="F39" s="13">
        <v>0</v>
      </c>
      <c r="G39" s="13">
        <v>0</v>
      </c>
      <c r="H39" s="13"/>
      <c r="I39" s="13">
        <v>464562.92</v>
      </c>
      <c r="J39" s="13"/>
      <c r="K39" s="13">
        <v>13404.8</v>
      </c>
      <c r="L39" s="13">
        <v>268096</v>
      </c>
      <c r="M39" s="13"/>
      <c r="N39" s="13"/>
      <c r="O39" s="13"/>
      <c r="P39" s="13"/>
      <c r="Q39" s="10"/>
    </row>
    <row r="40" spans="2:17" x14ac:dyDescent="0.25">
      <c r="B40" s="7" t="s">
        <v>21</v>
      </c>
      <c r="C40" s="45">
        <v>0</v>
      </c>
      <c r="D40" s="13">
        <v>0</v>
      </c>
      <c r="E40" s="13">
        <v>0</v>
      </c>
      <c r="F40" s="13">
        <v>0</v>
      </c>
      <c r="G40" s="13">
        <v>0</v>
      </c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7" x14ac:dyDescent="0.25">
      <c r="B41" s="7" t="s">
        <v>22</v>
      </c>
      <c r="C41" s="45">
        <v>6435000</v>
      </c>
      <c r="D41" s="13">
        <v>5285000</v>
      </c>
      <c r="E41" s="13">
        <v>0</v>
      </c>
      <c r="F41" s="13">
        <v>0</v>
      </c>
      <c r="G41" s="13">
        <v>0</v>
      </c>
      <c r="H41" s="13"/>
      <c r="I41" s="13"/>
      <c r="J41" s="13">
        <v>1999976.69</v>
      </c>
      <c r="K41" s="38"/>
      <c r="L41" s="13"/>
      <c r="M41" s="13"/>
      <c r="N41" s="13"/>
      <c r="O41" s="13"/>
      <c r="P41" s="13"/>
      <c r="Q41" s="10"/>
    </row>
    <row r="42" spans="2:17" x14ac:dyDescent="0.25">
      <c r="B42" s="7" t="s">
        <v>23</v>
      </c>
      <c r="C42" s="45">
        <v>0</v>
      </c>
      <c r="D42" s="13">
        <v>37100</v>
      </c>
      <c r="E42" s="13">
        <v>0</v>
      </c>
      <c r="F42" s="13">
        <v>0</v>
      </c>
      <c r="G42" s="13">
        <v>0</v>
      </c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7" x14ac:dyDescent="0.25">
      <c r="B43" s="7" t="s">
        <v>24</v>
      </c>
      <c r="C43" s="45">
        <v>40297495</v>
      </c>
      <c r="D43" s="13">
        <v>40947495</v>
      </c>
      <c r="E43" s="13">
        <v>0</v>
      </c>
      <c r="F43" s="13">
        <v>0</v>
      </c>
      <c r="G43" s="13">
        <v>262087.8</v>
      </c>
      <c r="H43" s="13">
        <v>7905292.1100000003</v>
      </c>
      <c r="I43" s="13">
        <v>4047328</v>
      </c>
      <c r="J43" s="13">
        <v>4367637.8</v>
      </c>
      <c r="K43" s="13">
        <v>6190080</v>
      </c>
      <c r="L43" s="13">
        <v>2804378.7</v>
      </c>
      <c r="M43" s="13"/>
      <c r="N43" s="13"/>
      <c r="O43" s="13"/>
      <c r="P43" s="13"/>
      <c r="Q43" s="10"/>
    </row>
    <row r="44" spans="2:17" x14ac:dyDescent="0.25">
      <c r="B44" s="7" t="s">
        <v>25</v>
      </c>
      <c r="C44" s="45">
        <v>0</v>
      </c>
      <c r="D44" s="13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7" x14ac:dyDescent="0.25">
      <c r="B45" s="7" t="s">
        <v>26</v>
      </c>
      <c r="C45" s="45">
        <v>13150000</v>
      </c>
      <c r="D45" s="13">
        <v>16766200</v>
      </c>
      <c r="E45" s="13">
        <v>0</v>
      </c>
      <c r="F45" s="13">
        <v>0</v>
      </c>
      <c r="G45" s="13">
        <v>48000.04</v>
      </c>
      <c r="H45" s="13"/>
      <c r="I45" s="13">
        <v>420573.78</v>
      </c>
      <c r="J45" s="13">
        <v>3883367.74</v>
      </c>
      <c r="K45" s="13">
        <v>433953.9</v>
      </c>
      <c r="L45" s="13">
        <v>773460.25</v>
      </c>
      <c r="M45" s="13"/>
      <c r="N45" s="13"/>
      <c r="O45" s="13"/>
      <c r="P45" s="13"/>
      <c r="Q45" s="10"/>
    </row>
    <row r="46" spans="2:17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7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7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7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7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7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7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7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7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7" s="49" customFormat="1" x14ac:dyDescent="0.25">
      <c r="B55" s="6" t="s">
        <v>36</v>
      </c>
      <c r="C55" s="44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7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7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7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7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7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7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7" s="49" customFormat="1" x14ac:dyDescent="0.25">
      <c r="B62" s="6" t="s">
        <v>43</v>
      </c>
      <c r="C62" s="44">
        <f t="shared" ref="C62:I62" si="14">SUM(C63:C71)</f>
        <v>8145000</v>
      </c>
      <c r="D62" s="12">
        <f>SUM(D63:D71)</f>
        <v>16810237.920000002</v>
      </c>
      <c r="E62" s="12">
        <f t="shared" si="14"/>
        <v>0</v>
      </c>
      <c r="F62" s="12">
        <f t="shared" si="14"/>
        <v>0</v>
      </c>
      <c r="G62" s="12">
        <f t="shared" si="14"/>
        <v>448800.02</v>
      </c>
      <c r="H62" s="12">
        <f t="shared" si="14"/>
        <v>0</v>
      </c>
      <c r="I62" s="12">
        <f t="shared" si="14"/>
        <v>1266529.3999999999</v>
      </c>
      <c r="J62" s="12">
        <f t="shared" ref="J62" si="15">SUM(J63:J71)</f>
        <v>937298.23</v>
      </c>
      <c r="K62" s="12">
        <f>SUM(K63:K71)</f>
        <v>673839</v>
      </c>
      <c r="L62" s="12">
        <f>SUM(L63:L71)</f>
        <v>0</v>
      </c>
      <c r="M62" s="12">
        <f>M63+M68</f>
        <v>0</v>
      </c>
      <c r="N62" s="12">
        <f>N63</f>
        <v>0</v>
      </c>
      <c r="O62" s="12">
        <f>O63+O70</f>
        <v>0</v>
      </c>
      <c r="P62" s="12">
        <f>P63+P64+P67+P68</f>
        <v>0</v>
      </c>
      <c r="Q62" s="48"/>
    </row>
    <row r="63" spans="2:17" x14ac:dyDescent="0.25">
      <c r="B63" s="7" t="s">
        <v>44</v>
      </c>
      <c r="C63" s="45">
        <v>4900000</v>
      </c>
      <c r="D63" s="13">
        <v>10095482.4</v>
      </c>
      <c r="E63" s="13">
        <v>0</v>
      </c>
      <c r="F63" s="13">
        <v>0</v>
      </c>
      <c r="G63" s="13">
        <v>0</v>
      </c>
      <c r="H63" s="13">
        <v>0</v>
      </c>
      <c r="I63" s="38">
        <v>1247767.3999999999</v>
      </c>
      <c r="J63" s="13">
        <v>872299.11</v>
      </c>
      <c r="K63" s="13">
        <v>673839</v>
      </c>
      <c r="L63" s="13"/>
      <c r="M63" s="13"/>
      <c r="N63" s="13"/>
      <c r="O63" s="13"/>
      <c r="P63" s="13"/>
      <c r="Q63" s="10"/>
    </row>
    <row r="64" spans="2:17" x14ac:dyDescent="0.25">
      <c r="B64" s="7" t="s">
        <v>45</v>
      </c>
      <c r="C64" s="45">
        <v>425000</v>
      </c>
      <c r="D64" s="13">
        <v>486000</v>
      </c>
      <c r="E64" s="13">
        <v>0</v>
      </c>
      <c r="F64" s="13">
        <v>0</v>
      </c>
      <c r="G64" s="13">
        <v>0</v>
      </c>
      <c r="H64" s="13">
        <v>0</v>
      </c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2020000</v>
      </c>
      <c r="D66" s="13">
        <v>940505.52</v>
      </c>
      <c r="E66" s="13">
        <v>0</v>
      </c>
      <c r="F66" s="13">
        <v>0</v>
      </c>
      <c r="G66" s="13">
        <v>0</v>
      </c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0</v>
      </c>
      <c r="D67" s="13">
        <v>3209019</v>
      </c>
      <c r="E67" s="13">
        <v>0</v>
      </c>
      <c r="F67" s="13">
        <v>0</v>
      </c>
      <c r="G67" s="13">
        <v>448800.02</v>
      </c>
      <c r="H67" s="13"/>
      <c r="I67" s="38">
        <v>18762</v>
      </c>
      <c r="J67" s="13">
        <v>64999.12</v>
      </c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800000</v>
      </c>
      <c r="D68" s="13">
        <v>2079231</v>
      </c>
      <c r="E68" s="13">
        <v>0</v>
      </c>
      <c r="F68" s="13">
        <v>0</v>
      </c>
      <c r="G68" s="13">
        <v>0</v>
      </c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4">
        <f>SUM(C73:C76)</f>
        <v>0</v>
      </c>
      <c r="D72" s="13">
        <v>0</v>
      </c>
      <c r="E72" s="12">
        <v>0</v>
      </c>
      <c r="F72" s="12">
        <v>0</v>
      </c>
      <c r="G72" s="12">
        <v>0</v>
      </c>
      <c r="H72" s="12">
        <v>0</v>
      </c>
      <c r="I72" s="48"/>
      <c r="J72" s="12"/>
      <c r="K72" s="9">
        <f>SUM(K73:K76)</f>
        <v>0</v>
      </c>
      <c r="L72" s="9">
        <f>SUM(L73:L76)</f>
        <v>0</v>
      </c>
      <c r="M72" s="12">
        <v>0</v>
      </c>
      <c r="N72" s="12">
        <v>0</v>
      </c>
      <c r="O72" s="12"/>
      <c r="P72" s="12"/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4">
        <f>SUM(C78:C79)</f>
        <v>0</v>
      </c>
      <c r="D77" s="13">
        <v>0</v>
      </c>
      <c r="E77" s="12">
        <v>0</v>
      </c>
      <c r="F77" s="12">
        <v>0</v>
      </c>
      <c r="G77" s="12">
        <v>0</v>
      </c>
      <c r="H77" s="12">
        <v>0</v>
      </c>
      <c r="I77" s="9">
        <v>0</v>
      </c>
      <c r="J77" s="12">
        <v>0</v>
      </c>
      <c r="K77" s="9">
        <v>0</v>
      </c>
      <c r="L77" s="9">
        <v>0</v>
      </c>
      <c r="M77" s="12">
        <v>0</v>
      </c>
      <c r="N77" s="12">
        <v>0</v>
      </c>
      <c r="O77" s="12">
        <v>0</v>
      </c>
      <c r="P77" s="12"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4">
        <f>SUM(C81:C83)</f>
        <v>0</v>
      </c>
      <c r="D80" s="13">
        <v>0</v>
      </c>
      <c r="E80" s="12">
        <v>0</v>
      </c>
      <c r="F80" s="12">
        <v>0</v>
      </c>
      <c r="G80" s="12">
        <v>0</v>
      </c>
      <c r="H80" s="12">
        <v>0</v>
      </c>
      <c r="I80" s="48"/>
      <c r="J80" s="12"/>
      <c r="K80" s="48"/>
      <c r="L80" s="48"/>
      <c r="M80" s="12">
        <v>0</v>
      </c>
      <c r="N80" s="12">
        <v>0</v>
      </c>
      <c r="O80" s="12"/>
      <c r="P80" s="12"/>
      <c r="Q80" s="48"/>
    </row>
    <row r="81" spans="2:17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7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7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7" s="49" customFormat="1" x14ac:dyDescent="0.25">
      <c r="B84" s="8" t="s">
        <v>67</v>
      </c>
      <c r="C84" s="44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7" s="49" customFormat="1" x14ac:dyDescent="0.25">
      <c r="B85" s="6" t="s">
        <v>68</v>
      </c>
      <c r="C85" s="44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7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7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7" s="49" customFormat="1" x14ac:dyDescent="0.25">
      <c r="B88" s="6" t="s">
        <v>71</v>
      </c>
      <c r="C88" s="44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7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7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</row>
    <row r="91" spans="2:17" s="49" customFormat="1" x14ac:dyDescent="0.25">
      <c r="B91" s="6" t="s">
        <v>74</v>
      </c>
      <c r="C91" s="44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7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7" x14ac:dyDescent="0.25">
      <c r="B93" s="5" t="s">
        <v>65</v>
      </c>
      <c r="C93" s="14">
        <f>SUM(C20+C26+C36+C46+C55+C62+C72+C77+C80)</f>
        <v>496944512</v>
      </c>
      <c r="D93" s="14">
        <f t="shared" ref="D93" si="16">SUM(D20+D26+D36+D46+D55+D62+D72+D77+D80)</f>
        <v>604444512</v>
      </c>
      <c r="E93" s="14">
        <f t="shared" ref="E93:F93" si="17">SUM(E20+E26+E36+E46+E55+E62+E72+E77+E80)</f>
        <v>28578917.27</v>
      </c>
      <c r="F93" s="14">
        <f t="shared" si="17"/>
        <v>57784645.779999994</v>
      </c>
      <c r="G93" s="14">
        <f t="shared" ref="G93:I93" si="18">SUM(G20+G26+G36+G46+G55+G62+G72+G77+G80)</f>
        <v>29728493.679999996</v>
      </c>
      <c r="H93" s="14">
        <f t="shared" si="18"/>
        <v>36990679.210000001</v>
      </c>
      <c r="I93" s="14">
        <f t="shared" si="18"/>
        <v>34721998.089999996</v>
      </c>
      <c r="J93" s="14">
        <f t="shared" ref="J93" si="19">SUM(J20+J26+J36+J46+J55+J62+J72+J77+J80)</f>
        <v>40306678.529999994</v>
      </c>
      <c r="K93" s="39">
        <f>K20+K26+K36+K62</f>
        <v>48701406.509999998</v>
      </c>
      <c r="L93" s="39">
        <f>L20+L26+L36+L62</f>
        <v>35857301.460000001</v>
      </c>
      <c r="M93" s="39">
        <f>M62+M36+M26+M20</f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7" ht="15.75" thickBot="1" x14ac:dyDescent="0.3">
      <c r="B94" s="34" t="s">
        <v>105</v>
      </c>
    </row>
    <row r="95" spans="2:17" ht="16.5" thickBot="1" x14ac:dyDescent="0.3">
      <c r="B95" s="78" t="s">
        <v>97</v>
      </c>
      <c r="C95" s="79"/>
      <c r="D95" s="79"/>
      <c r="E95" s="80"/>
    </row>
    <row r="96" spans="2:17" ht="34.5" customHeight="1" thickBot="1" x14ac:dyDescent="0.3">
      <c r="B96" s="81" t="s">
        <v>98</v>
      </c>
      <c r="C96" s="82"/>
      <c r="D96" s="82"/>
      <c r="E96" s="83"/>
    </row>
    <row r="97" spans="2:9" ht="51.75" customHeight="1" thickBot="1" x14ac:dyDescent="0.3">
      <c r="B97" s="84" t="s">
        <v>99</v>
      </c>
      <c r="C97" s="85"/>
      <c r="D97" s="85"/>
      <c r="E97" s="86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6"/>
      <c r="G102" s="76"/>
      <c r="H102" s="76"/>
      <c r="I102" s="76"/>
    </row>
    <row r="103" spans="2:9" x14ac:dyDescent="0.25">
      <c r="B103" s="15"/>
      <c r="F103" s="75"/>
      <c r="G103" s="75"/>
      <c r="H103" s="75"/>
      <c r="I103" s="75"/>
    </row>
    <row r="104" spans="2:9" x14ac:dyDescent="0.25">
      <c r="B104" s="15"/>
      <c r="F104" s="75"/>
      <c r="G104" s="75"/>
      <c r="H104" s="75"/>
      <c r="I104" s="75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1" fitToHeight="0" orientation="landscape" r:id="rId1"/>
  <ignoredErrors>
    <ignoredError sqref="E62:H62 E36:H36 K72:L72 C80" formulaRange="1"/>
    <ignoredError sqref="O3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zoomScaleNormal="100" workbookViewId="0">
      <selection activeCell="D22" sqref="D22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4" t="s">
        <v>95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2:15" ht="19.5" x14ac:dyDescent="0.25">
      <c r="B12" s="69" t="s">
        <v>94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2:15" x14ac:dyDescent="0.25">
      <c r="B13" s="73" t="s">
        <v>96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2:15" x14ac:dyDescent="0.25">
      <c r="B14" s="62" t="s">
        <v>107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2:15" x14ac:dyDescent="0.25">
      <c r="B15" s="63" t="s">
        <v>76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28578917.27</v>
      </c>
      <c r="D18" s="44">
        <f t="shared" si="0"/>
        <v>57784645.779999994</v>
      </c>
      <c r="E18" s="44">
        <f t="shared" si="0"/>
        <v>29728493.679999996</v>
      </c>
      <c r="F18" s="44">
        <f t="shared" si="0"/>
        <v>36990679.210000001</v>
      </c>
      <c r="G18" s="44">
        <f t="shared" si="0"/>
        <v>34721998.089999996</v>
      </c>
      <c r="H18" s="44">
        <f t="shared" si="0"/>
        <v>40306678.529999994</v>
      </c>
      <c r="I18" s="12">
        <f t="shared" ref="I18:J18" si="1">I19+I25+I35+I61</f>
        <v>48701406.509999998</v>
      </c>
      <c r="J18" s="12">
        <f t="shared" si="1"/>
        <v>35857301.460000001</v>
      </c>
      <c r="K18" s="12">
        <f t="shared" ref="K18:N18" si="2">K19+K25+K35+K61</f>
        <v>0</v>
      </c>
      <c r="L18" s="12">
        <f t="shared" si="2"/>
        <v>0</v>
      </c>
      <c r="M18" s="12">
        <f t="shared" si="2"/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:E19" si="3">SUM(C20:C24)</f>
        <v>27923112.329999998</v>
      </c>
      <c r="D19" s="12">
        <f t="shared" si="3"/>
        <v>56191816.059999995</v>
      </c>
      <c r="E19" s="12">
        <f t="shared" si="3"/>
        <v>27246180.329999998</v>
      </c>
      <c r="F19" s="12">
        <f t="shared" ref="F19:H19" si="4">SUM(F20:F24)</f>
        <v>26665777.049999997</v>
      </c>
      <c r="G19" s="12">
        <f t="shared" si="4"/>
        <v>27210690.789999999</v>
      </c>
      <c r="H19" s="12">
        <f t="shared" si="4"/>
        <v>27253311.710000001</v>
      </c>
      <c r="I19" s="12">
        <f>SUM(I20:I24)</f>
        <v>30551351.91</v>
      </c>
      <c r="J19" s="12">
        <f>SUM(J20:J24)</f>
        <v>26334522.41</v>
      </c>
      <c r="K19" s="12">
        <f>K20+K21+K24</f>
        <v>0</v>
      </c>
      <c r="L19" s="12">
        <f>L20+L21+L24</f>
        <v>0</v>
      </c>
      <c r="M19" s="12">
        <f>M20+M21+M24</f>
        <v>0</v>
      </c>
      <c r="N19" s="12">
        <f>N20+N21+N24</f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23760778.379999999</v>
      </c>
      <c r="F20" s="13">
        <v>23266068.879999999</v>
      </c>
      <c r="G20" s="13">
        <v>23774431.199999999</v>
      </c>
      <c r="H20" s="13">
        <v>23833487.879999999</v>
      </c>
      <c r="I20" s="13">
        <v>26353987.879999999</v>
      </c>
      <c r="J20" s="40">
        <v>24154487.879999999</v>
      </c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2138800</v>
      </c>
      <c r="F21" s="13">
        <v>2098200</v>
      </c>
      <c r="G21" s="13">
        <v>2092000</v>
      </c>
      <c r="H21" s="13">
        <v>2072200</v>
      </c>
      <c r="I21" s="13">
        <v>2629200</v>
      </c>
      <c r="J21" s="13">
        <v>2030400</v>
      </c>
      <c r="K21" s="13"/>
      <c r="L21" s="13"/>
      <c r="M21" s="13"/>
      <c r="N21" s="13"/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1346601.95</v>
      </c>
      <c r="F24" s="13">
        <v>1301508.17</v>
      </c>
      <c r="G24" s="13">
        <v>1344259.59</v>
      </c>
      <c r="H24" s="13">
        <v>1347623.83</v>
      </c>
      <c r="I24" s="13">
        <v>1568164.03</v>
      </c>
      <c r="J24" s="13">
        <v>149634.53</v>
      </c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>SUM(E26:E34)</f>
        <v>1162335.49</v>
      </c>
      <c r="F25" s="12">
        <f>SUM(F26:F34)</f>
        <v>2419610.0499999998</v>
      </c>
      <c r="G25" s="12">
        <f t="shared" ref="G25" si="5">SUM(G26:G34)</f>
        <v>1282563.2</v>
      </c>
      <c r="H25" s="12">
        <f t="shared" ref="H25" si="6">SUM(H26:H34)</f>
        <v>1741186.36</v>
      </c>
      <c r="I25" s="12">
        <f>SUM(I26:I34)</f>
        <v>5868956.5500000007</v>
      </c>
      <c r="J25" s="12">
        <f>SUM(J26:J34)</f>
        <v>1310499.99</v>
      </c>
      <c r="K25" s="12">
        <f>K26+K27+K28+K30</f>
        <v>0</v>
      </c>
      <c r="L25" s="12">
        <f>L26+L28+L30+L32</f>
        <v>0</v>
      </c>
      <c r="M25" s="12">
        <f>M26+M28+M30</f>
        <v>0</v>
      </c>
      <c r="N25" s="12">
        <f>N26+N27+N28+N30+N32+N34</f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900201.05</v>
      </c>
      <c r="F26" s="13">
        <v>888718.54</v>
      </c>
      <c r="G26" s="13">
        <v>896348.96</v>
      </c>
      <c r="H26" s="13">
        <v>1003066.85</v>
      </c>
      <c r="I26" s="13">
        <v>1019900.3</v>
      </c>
      <c r="J26" s="13">
        <v>1085437.47</v>
      </c>
      <c r="K26" s="13"/>
      <c r="L26" s="13"/>
      <c r="M26" s="13"/>
      <c r="N26" s="13"/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41964.93</v>
      </c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138200</v>
      </c>
      <c r="F28" s="13">
        <v>1418950</v>
      </c>
      <c r="G28" s="13">
        <v>278400</v>
      </c>
      <c r="H28" s="13">
        <v>473250</v>
      </c>
      <c r="I28" s="13">
        <v>101650</v>
      </c>
      <c r="J28" s="13">
        <v>88700</v>
      </c>
      <c r="K28" s="13"/>
      <c r="L28" s="13"/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81969.509999999995</v>
      </c>
      <c r="F30" s="13">
        <v>81969.509999999995</v>
      </c>
      <c r="G30" s="13">
        <v>107814.24</v>
      </c>
      <c r="H30" s="13">
        <v>81969.509999999995</v>
      </c>
      <c r="I30" s="13">
        <v>36642</v>
      </c>
      <c r="J30" s="13">
        <v>136362.51999999999</v>
      </c>
      <c r="K30" s="13"/>
      <c r="L30" s="13"/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/>
      <c r="H31" s="13"/>
      <c r="I31" s="13">
        <v>2412764.7200000002</v>
      </c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29972</v>
      </c>
      <c r="G32" s="13"/>
      <c r="H32" s="13"/>
      <c r="I32" s="13">
        <v>2297999.5299999998</v>
      </c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/>
      <c r="H33" s="13">
        <v>182900</v>
      </c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7">SUM(C36:C44)</f>
        <v>0</v>
      </c>
      <c r="D35" s="12">
        <f t="shared" si="7"/>
        <v>0</v>
      </c>
      <c r="E35" s="12">
        <f t="shared" si="7"/>
        <v>871177.84000000008</v>
      </c>
      <c r="F35" s="12">
        <f t="shared" ref="F35:H35" si="8">SUM(F36:F44)</f>
        <v>7905292.1100000003</v>
      </c>
      <c r="G35" s="12">
        <f t="shared" si="8"/>
        <v>4962214.7</v>
      </c>
      <c r="H35" s="12">
        <f t="shared" si="8"/>
        <v>10374882.23</v>
      </c>
      <c r="I35" s="12">
        <f>SUM(I36:I44)</f>
        <v>11607259.049999999</v>
      </c>
      <c r="J35" s="12">
        <f>SUM(J36:J44)</f>
        <v>8212279.0600000005</v>
      </c>
      <c r="K35" s="12">
        <f>K36+K37+K40+K42+K44</f>
        <v>0</v>
      </c>
      <c r="L35" s="12">
        <f>L36+L37+L38+L40+L42+L44</f>
        <v>0</v>
      </c>
      <c r="M35" s="12">
        <f>M36+M37+M38+M42+M44</f>
        <v>0</v>
      </c>
      <c r="N35" s="12">
        <f>N36+N37+N38+N40+N42+N44</f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/>
      <c r="G36" s="13">
        <v>29750</v>
      </c>
      <c r="H36" s="13"/>
      <c r="I36" s="13">
        <v>4969820.3499999996</v>
      </c>
      <c r="J36" s="13">
        <v>4366344.1100000003</v>
      </c>
      <c r="K36" s="13"/>
      <c r="L36" s="13"/>
      <c r="M36" s="13"/>
      <c r="N36" s="13"/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561090</v>
      </c>
      <c r="F37" s="13"/>
      <c r="G37" s="13"/>
      <c r="H37" s="13">
        <v>123900</v>
      </c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/>
      <c r="G38" s="13">
        <v>464562.92</v>
      </c>
      <c r="H38" s="13"/>
      <c r="I38" s="13">
        <v>13404.8</v>
      </c>
      <c r="J38" s="13">
        <v>268096</v>
      </c>
      <c r="K38" s="13"/>
      <c r="L38" s="13"/>
      <c r="M38" s="13"/>
      <c r="N38" s="13"/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/>
      <c r="G40" s="13"/>
      <c r="H40" s="13">
        <v>1999976.69</v>
      </c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262087.8</v>
      </c>
      <c r="F42" s="13">
        <v>7905292.1100000003</v>
      </c>
      <c r="G42" s="13">
        <v>4047328</v>
      </c>
      <c r="H42" s="13">
        <v>4367637.8</v>
      </c>
      <c r="I42" s="13">
        <v>6190080</v>
      </c>
      <c r="J42" s="13">
        <v>2804378.7</v>
      </c>
      <c r="K42" s="13"/>
      <c r="L42" s="13"/>
      <c r="M42" s="13"/>
      <c r="N42" s="13"/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48000.04</v>
      </c>
      <c r="F44" s="13"/>
      <c r="G44" s="13">
        <v>420573.78</v>
      </c>
      <c r="H44" s="13">
        <v>3883367.74</v>
      </c>
      <c r="I44" s="13">
        <v>433953.9</v>
      </c>
      <c r="J44" s="13">
        <v>773460.25</v>
      </c>
      <c r="K44" s="13"/>
      <c r="L44" s="13"/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448800.02</v>
      </c>
      <c r="F61" s="12">
        <f>SUM(F62:F70)</f>
        <v>0</v>
      </c>
      <c r="G61" s="12">
        <f t="shared" ref="G61:H61" si="9">SUM(G62:G70)</f>
        <v>1266529.3999999999</v>
      </c>
      <c r="H61" s="12">
        <f t="shared" si="9"/>
        <v>937298.23</v>
      </c>
      <c r="I61" s="12">
        <f>SUM(I62:I70)</f>
        <v>673839</v>
      </c>
      <c r="J61" s="12">
        <f>SUM(J62:J70)</f>
        <v>0</v>
      </c>
      <c r="K61" s="12">
        <f>K62+K67</f>
        <v>0</v>
      </c>
      <c r="L61" s="12">
        <f>L62</f>
        <v>0</v>
      </c>
      <c r="M61" s="12">
        <f>M62+M69</f>
        <v>0</v>
      </c>
      <c r="N61" s="12">
        <f>N62+N63+N66+N67</f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>
        <v>0</v>
      </c>
      <c r="G62" s="38">
        <v>1247767.3999999999</v>
      </c>
      <c r="H62" s="13">
        <v>872299.11</v>
      </c>
      <c r="I62" s="13">
        <v>673839</v>
      </c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>
        <v>0</v>
      </c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>
        <v>0</v>
      </c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448800.02</v>
      </c>
      <c r="F66" s="13"/>
      <c r="G66" s="38">
        <v>18762</v>
      </c>
      <c r="H66" s="13">
        <v>64999.12</v>
      </c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12">
        <v>0</v>
      </c>
      <c r="M71" s="12"/>
      <c r="N71" s="12"/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12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>
        <v>0</v>
      </c>
      <c r="G79" s="48"/>
      <c r="H79" s="12"/>
      <c r="I79" s="48"/>
      <c r="J79" s="48"/>
      <c r="K79" s="12">
        <v>0</v>
      </c>
      <c r="L79" s="12">
        <v>0</v>
      </c>
      <c r="M79" s="12"/>
      <c r="N79" s="12"/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10">SUM(C19+C25+C35+C45+C54+C61+C71+C76+C79)</f>
        <v>28578917.27</v>
      </c>
      <c r="D92" s="14">
        <f t="shared" si="10"/>
        <v>57784645.779999994</v>
      </c>
      <c r="E92" s="14">
        <f t="shared" si="10"/>
        <v>29728493.679999996</v>
      </c>
      <c r="F92" s="14">
        <f t="shared" si="10"/>
        <v>36990679.210000001</v>
      </c>
      <c r="G92" s="14">
        <f t="shared" si="10"/>
        <v>34721998.089999996</v>
      </c>
      <c r="H92" s="14">
        <f t="shared" si="10"/>
        <v>40306678.529999994</v>
      </c>
      <c r="I92" s="39">
        <f>I19+I25+I35+I61</f>
        <v>48701406.509999998</v>
      </c>
      <c r="J92" s="39">
        <f>J19+J25+J35+J61</f>
        <v>35857301.460000001</v>
      </c>
      <c r="K92" s="39">
        <f>K61+K35+K25+K19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4" t="s">
        <v>97</v>
      </c>
      <c r="C94" s="85"/>
      <c r="D94" s="85"/>
      <c r="E94" s="86"/>
    </row>
    <row r="95" spans="2:15" ht="32.25" customHeight="1" thickBot="1" x14ac:dyDescent="0.3">
      <c r="B95" s="87" t="s">
        <v>98</v>
      </c>
      <c r="C95" s="88"/>
      <c r="D95" s="88"/>
      <c r="E95" s="89"/>
    </row>
    <row r="96" spans="2:15" ht="49.5" customHeight="1" thickBot="1" x14ac:dyDescent="0.3">
      <c r="B96" s="84" t="s">
        <v>99</v>
      </c>
      <c r="C96" s="85"/>
      <c r="D96" s="85"/>
      <c r="E96" s="86"/>
    </row>
    <row r="103" spans="5:7" x14ac:dyDescent="0.25">
      <c r="E103" s="75"/>
      <c r="F103" s="75"/>
      <c r="G103" s="75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 M35" formula="1"/>
    <ignoredError sqref="C35:F35 C61:F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2023-09-05T18:09:04Z</cp:lastPrinted>
  <dcterms:created xsi:type="dcterms:W3CDTF">2021-07-29T18:58:50Z</dcterms:created>
  <dcterms:modified xsi:type="dcterms:W3CDTF">2023-09-05T18:21:03Z</dcterms:modified>
</cp:coreProperties>
</file>